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P:\NAMMCO\07-SC\SYMPOSIA and WORKSHOPS\2018 Harbour porpoise - with IMR\Report\Supplementary files\"/>
    </mc:Choice>
  </mc:AlternateContent>
  <xr:revisionPtr revIDLastSave="0" documentId="13_ncr:1_{B392798E-4110-4A65-844C-A2601098385B}" xr6:coauthVersionLast="43" xr6:coauthVersionMax="43" xr10:uidLastSave="{00000000-0000-0000-0000-000000000000}"/>
  <bookViews>
    <workbookView xWindow="28680" yWindow="930" windowWidth="24240" windowHeight="13740" activeTab="4" xr2:uid="{DF689889-680C-4609-90B2-8E0A147904D2}"/>
  </bookViews>
  <sheets>
    <sheet name="US" sheetId="2" r:id="rId1"/>
    <sheet name="Canada" sheetId="3" r:id="rId2"/>
    <sheet name="Iceland - Faroe Islands" sheetId="4" r:id="rId3"/>
    <sheet name="Belt Sea" sheetId="5" r:id="rId4"/>
    <sheet name="Spain+Portugal" sheetId="6" r:id="rId5"/>
  </sheets>
  <definedNames>
    <definedName name="_Hlk522698614" localSheetId="3">'Belt Sea'!$G$30</definedName>
    <definedName name="_Hlk522698614" localSheetId="1">Canada!#REF!</definedName>
    <definedName name="_Hlk522698614" localSheetId="2">'Iceland - Faroe Islands'!$G$29</definedName>
    <definedName name="_Hlk522698614" localSheetId="4">'Spain+Portugal'!#REF!</definedName>
    <definedName name="_Hlk522698614" localSheetId="0">US!$G$55</definedName>
    <definedName name="_xlnm.Print_Area" localSheetId="1">Canada!$A$1:$O$11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 i="6" l="1"/>
  <c r="O2" i="6"/>
  <c r="N3" i="6"/>
  <c r="N4" i="6"/>
  <c r="O4" i="6"/>
  <c r="N5" i="6"/>
  <c r="O5" i="6"/>
  <c r="N6" i="6"/>
  <c r="O6" i="6"/>
  <c r="N7" i="6"/>
  <c r="O7" i="6"/>
  <c r="N8" i="6"/>
  <c r="O8" i="6"/>
  <c r="N9" i="6"/>
  <c r="O9" i="6"/>
  <c r="N17" i="6"/>
  <c r="O17" i="6"/>
  <c r="N29" i="6"/>
  <c r="O29" i="6"/>
  <c r="N30" i="6"/>
  <c r="O30" i="6"/>
  <c r="N31" i="6"/>
  <c r="O31" i="6"/>
  <c r="N32" i="6"/>
  <c r="O32" i="6"/>
  <c r="N33" i="6"/>
  <c r="O33" i="6"/>
  <c r="N34" i="6"/>
  <c r="O34" i="6"/>
  <c r="N35" i="6"/>
  <c r="O35" i="6"/>
  <c r="N36" i="6"/>
  <c r="O36" i="6"/>
  <c r="R31" i="6"/>
  <c r="R32" i="6"/>
  <c r="N39" i="6"/>
  <c r="O39" i="6"/>
  <c r="N40" i="6"/>
  <c r="O40" i="6"/>
  <c r="N41" i="6"/>
  <c r="O41" i="6"/>
  <c r="N42" i="6"/>
  <c r="O42" i="6"/>
  <c r="R41" i="6"/>
  <c r="N43" i="6"/>
  <c r="O43" i="6"/>
  <c r="N49" i="6"/>
  <c r="O49" i="6"/>
  <c r="N50" i="6"/>
  <c r="O50" i="6"/>
  <c r="N51" i="6"/>
  <c r="O51" i="6"/>
  <c r="N52" i="6"/>
  <c r="O52" i="6"/>
  <c r="N58" i="6"/>
  <c r="O58" i="6"/>
  <c r="M61" i="6"/>
  <c r="O61" i="6"/>
  <c r="O62" i="6"/>
  <c r="B65" i="6"/>
  <c r="B66" i="6"/>
  <c r="B67" i="6"/>
  <c r="N4" i="5"/>
  <c r="O4" i="5"/>
</calcChain>
</file>

<file path=xl/sharedStrings.xml><?xml version="1.0" encoding="utf-8"?>
<sst xmlns="http://schemas.openxmlformats.org/spreadsheetml/2006/main" count="631" uniqueCount="193">
  <si>
    <t>Eastern USA</t>
  </si>
  <si>
    <t>Area codes</t>
  </si>
  <si>
    <t>Definition for Metier level, see at: https://datacollection.jrc.ec.europa.eu/wordef/fishing-activity-metier</t>
  </si>
  <si>
    <t>expanded stratified bycatch rate</t>
  </si>
  <si>
    <t>small pelagic and demersal fish</t>
  </si>
  <si>
    <t>GNS (set gillnet)</t>
  </si>
  <si>
    <t>nets</t>
  </si>
  <si>
    <t>all year</t>
  </si>
  <si>
    <t>US</t>
  </si>
  <si>
    <t>expanded stratified bycatch rate (=observed takes/observed mtons landed)</t>
  </si>
  <si>
    <t>By-catch estimate</t>
  </si>
  <si>
    <t>Bycatch rate observed (no./DASO)</t>
  </si>
  <si>
    <t>Tot. no. of speciment caught in DASO</t>
  </si>
  <si>
    <t>DAS observed (DASO)</t>
  </si>
  <si>
    <t>Method used</t>
  </si>
  <si>
    <t>Total by-catch</t>
  </si>
  <si>
    <t>Days at sea (DAS)</t>
  </si>
  <si>
    <t>Metier level 5</t>
  </si>
  <si>
    <t>Metier level 4</t>
  </si>
  <si>
    <t>Metier level 3</t>
  </si>
  <si>
    <t>ICES fishing area code</t>
  </si>
  <si>
    <t>WS Area code</t>
  </si>
  <si>
    <t>Month</t>
  </si>
  <si>
    <t>Year</t>
  </si>
  <si>
    <t>Country</t>
  </si>
  <si>
    <r>
      <t>Lesage, V., Keays, J., Turgeon, S., and Hurtubise, S. 2004. Incidental catches of harbour porpoises (</t>
    </r>
    <r>
      <rPr>
        <i/>
        <sz val="11"/>
        <color theme="1"/>
        <rFont val="Arial"/>
        <family val="2"/>
      </rPr>
      <t>Phocoena phocoena</t>
    </r>
    <r>
      <rPr>
        <sz val="11"/>
        <color theme="1"/>
        <rFont val="Arial"/>
        <family val="2"/>
      </rPr>
      <t xml:space="preserve">) in the gillnet fishery of the Estuary and Gulf of St. Lawrence in 2000-2002. Can. Tech. Rep. Fish. Aquat. Sci. </t>
    </r>
    <r>
      <rPr>
        <b/>
        <sz val="11"/>
        <color theme="1"/>
        <rFont val="Arial"/>
        <family val="2"/>
      </rPr>
      <t>2552</t>
    </r>
    <r>
      <rPr>
        <sz val="11"/>
        <color theme="1"/>
        <rFont val="Arial"/>
        <family val="2"/>
      </rPr>
      <t>: 37.</t>
    </r>
  </si>
  <si>
    <r>
      <t xml:space="preserve">Benjamins, S., Lawson, J.W., and Stenson, G.B. 2007. Recent harbour porpoise bycatch in gillnet fisheries in Newfoundland and Labrador, Canada. J. Cetacean Res. Manage. </t>
    </r>
    <r>
      <rPr>
        <b/>
        <sz val="11"/>
        <color theme="1"/>
        <rFont val="Arial"/>
        <family val="2"/>
      </rPr>
      <t>9</t>
    </r>
    <r>
      <rPr>
        <sz val="11"/>
        <color theme="1"/>
        <rFont val="Arial"/>
        <family val="2"/>
      </rPr>
      <t>(3): 189-199.</t>
    </r>
  </si>
  <si>
    <t>249 strandings with cause unknown</t>
  </si>
  <si>
    <t>Maritimes Stranding network reports</t>
  </si>
  <si>
    <t>2b, 2c</t>
  </si>
  <si>
    <t>All Year</t>
  </si>
  <si>
    <t>Canada</t>
  </si>
  <si>
    <t>2,394 (95% CI 1,440-3,348)</t>
  </si>
  <si>
    <t>Extrapolation of bycatch recoveries using fishing effort, based on a mail-out questionarie survey with 22% response rate</t>
  </si>
  <si>
    <t>Demersal</t>
  </si>
  <si>
    <t>GNS</t>
  </si>
  <si>
    <t>Set Gillnet</t>
  </si>
  <si>
    <t>2b, 2C</t>
  </si>
  <si>
    <t>2,215 (95% CI 1,151-3,662)</t>
  </si>
  <si>
    <t>35 strandings with cause unknown</t>
  </si>
  <si>
    <t>Newfoundland stranding and entanglement response network reports</t>
  </si>
  <si>
    <t>2A</t>
  </si>
  <si>
    <t>2,228 (95% CI 315-5,223)</t>
  </si>
  <si>
    <t>Rates of bycaught small cetaceans per unit effort obtained from Sentinel and Bycatch Collector logbooks extrapolated to the entire fishery based on data from the fish landings database and groundfish logbook data. Unit of effort in these calculations was the number of net-days (number of nets set, multiplied by the total number of days fished)</t>
  </si>
  <si>
    <t>1,428 (95% CI NA-2,228)</t>
  </si>
  <si>
    <t>862 (95% CI 130-2,135)</t>
  </si>
  <si>
    <t>Bycatch rate observed (number per DASO)</t>
  </si>
  <si>
    <t>Total number of specimen caught in DASO</t>
  </si>
  <si>
    <t>Northwest Africa</t>
  </si>
  <si>
    <t>Iberian peninsula</t>
  </si>
  <si>
    <t>Baltic Seas</t>
  </si>
  <si>
    <t>Kattegat and Belt Seas</t>
  </si>
  <si>
    <t>Greater North Sea</t>
  </si>
  <si>
    <t>Celtic and Irish Sea</t>
  </si>
  <si>
    <t>West Scotland</t>
  </si>
  <si>
    <t>Norwegian-Russian coasts</t>
  </si>
  <si>
    <t>Faroes</t>
  </si>
  <si>
    <t>4b</t>
  </si>
  <si>
    <t>Iceland</t>
  </si>
  <si>
    <t>4a</t>
  </si>
  <si>
    <t>Iceland- Faroes</t>
  </si>
  <si>
    <t>West Greenland</t>
  </si>
  <si>
    <t>3b</t>
  </si>
  <si>
    <t>East Greenland</t>
  </si>
  <si>
    <t>3a</t>
  </si>
  <si>
    <t>Greenland</t>
  </si>
  <si>
    <t>Scotian Shelf</t>
  </si>
  <si>
    <t>2c</t>
  </si>
  <si>
    <t>Gulf of St Lawrence</t>
  </si>
  <si>
    <t>2b</t>
  </si>
  <si>
    <t>Newfoundland &amp; Labrador</t>
  </si>
  <si>
    <t>2a</t>
  </si>
  <si>
    <t>Eastern Canada</t>
  </si>
  <si>
    <t>*Pulled nets observed</t>
  </si>
  <si>
    <t>*Pulled nets</t>
  </si>
  <si>
    <t>na</t>
  </si>
  <si>
    <t>Vb</t>
  </si>
  <si>
    <t>4450/year</t>
  </si>
  <si>
    <t>0.005</t>
  </si>
  <si>
    <t>28151*</t>
  </si>
  <si>
    <t>Spatially stratified extrap. Pulled nets ob.</t>
  </si>
  <si>
    <t>7052299*</t>
  </si>
  <si>
    <t>Demersal - cod</t>
  </si>
  <si>
    <t>Nets</t>
  </si>
  <si>
    <t>IVa</t>
  </si>
  <si>
    <t>2002-2008</t>
  </si>
  <si>
    <t>1600/year</t>
  </si>
  <si>
    <t>0.0072</t>
  </si>
  <si>
    <t>19556*</t>
  </si>
  <si>
    <t>2236571*</t>
  </si>
  <si>
    <t>2009-2013</t>
  </si>
  <si>
    <t>500/year</t>
  </si>
  <si>
    <t>0.16</t>
  </si>
  <si>
    <t>Spatially stratified extrap. DASO</t>
  </si>
  <si>
    <t>Demersal - lumpsucker</t>
  </si>
  <si>
    <t>2014-2017</t>
  </si>
  <si>
    <t>Information from WGBYC 2016, table 5 and tabel 6</t>
  </si>
  <si>
    <t>22-24</t>
  </si>
  <si>
    <t>Denmark</t>
  </si>
  <si>
    <t>27.SD23</t>
  </si>
  <si>
    <t>27.SD22</t>
  </si>
  <si>
    <t>0.41-0.66%</t>
  </si>
  <si>
    <t>REM</t>
  </si>
  <si>
    <t>165-263</t>
  </si>
  <si>
    <t>Total bycatch</t>
  </si>
  <si>
    <t>Bycatch rate</t>
  </si>
  <si>
    <t>Total sets</t>
  </si>
  <si>
    <t>ANNUAL DATA</t>
  </si>
  <si>
    <t>Boats</t>
  </si>
  <si>
    <t>Based on Oliveira et al 2015</t>
  </si>
  <si>
    <t>Trips per boat</t>
  </si>
  <si>
    <t>Sets per trip</t>
  </si>
  <si>
    <t>Figures provided above are estimated from the data below for ANNUAL FISHING EFFORT</t>
  </si>
  <si>
    <t xml:space="preserve">A total of 292 beach seine hauls monitored in Portugal between 2008 and 2011 resulted in five porpoise mortalities and a bycatch mortality rate of 0.017 animals per haul (Vingada et al. 2011). </t>
  </si>
  <si>
    <t>Beach seine</t>
  </si>
  <si>
    <t>Nets, longlines, trap</t>
  </si>
  <si>
    <t>2008-2011</t>
  </si>
  <si>
    <t>Portugal</t>
  </si>
  <si>
    <t>HAULS OBSERVED</t>
  </si>
  <si>
    <t>HAULS</t>
  </si>
  <si>
    <t>5. BEACH SEINES</t>
  </si>
  <si>
    <t>The above figures are based on the tables in WGBYC reports (correcting apparent errors in the 2010 data). Note that no porpoise bycatches by Portugal are mentioned in the text of the reprots.</t>
  </si>
  <si>
    <t>No report</t>
  </si>
  <si>
    <t>Fish</t>
  </si>
  <si>
    <t>Bottom trawl</t>
  </si>
  <si>
    <t>Ixa</t>
  </si>
  <si>
    <t>(2 Dd)</t>
  </si>
  <si>
    <t>Fish and crust</t>
  </si>
  <si>
    <t>4. BOTTOM TRAWL FISHERY</t>
  </si>
  <si>
    <t>"Seines"</t>
  </si>
  <si>
    <t>Nets, longlines, traps</t>
  </si>
  <si>
    <t>IX a</t>
  </si>
  <si>
    <t xml:space="preserve">Portugal </t>
  </si>
  <si>
    <t>(3 Dd)</t>
  </si>
  <si>
    <t>(1 Dd)</t>
  </si>
  <si>
    <t>Purse seine</t>
  </si>
  <si>
    <t>Mean</t>
  </si>
  <si>
    <t>(2 Dd, 1 Pp, 1 Tt)</t>
  </si>
  <si>
    <t>(47 Dd)</t>
  </si>
  <si>
    <t>3. PURSE SEINE FISHERY</t>
  </si>
  <si>
    <t>(all)</t>
  </si>
  <si>
    <t>Set nets only</t>
  </si>
  <si>
    <t>Polyvalent</t>
  </si>
  <si>
    <t>(2 Tt + 6 Pp)</t>
  </si>
  <si>
    <t>?</t>
  </si>
  <si>
    <t>"Other gear"</t>
  </si>
  <si>
    <t>(2 Tt)</t>
  </si>
  <si>
    <t>or</t>
  </si>
  <si>
    <t>Dangerous extrapolation</t>
  </si>
  <si>
    <t>(3 Dd, 1 Pp, 1 Tt)</t>
  </si>
  <si>
    <t>Trammel only</t>
  </si>
  <si>
    <t>(Cd only)</t>
  </si>
  <si>
    <t>(6Dd, 5Pp)</t>
  </si>
  <si>
    <t>Pelagics</t>
  </si>
  <si>
    <t>May-Oct</t>
  </si>
  <si>
    <t>(10 Dd, 1 Tt)</t>
  </si>
  <si>
    <t>Hake etc</t>
  </si>
  <si>
    <t>Jan-Dec</t>
  </si>
  <si>
    <t>Polyvalent - boats carrying multiple gears including  Setnets, Traps and Demersal longlines</t>
  </si>
  <si>
    <t>2. POLYVALENT FISHERY</t>
  </si>
  <si>
    <t>In Portugal, monitoring of bycatch of cetacean and other protected species in the main-land were provided by IPMA at-sea observations carried out under the National Bio-logical Sampling Program (PNAB/EU-DCF). The monitoring programme was main-tained with the special collaboration of almost all Fishery Producers Organizations (PO's). A total of 13 trips and 48 hauls were observed in set-nets (GNS and GTR) in-cluded in the polyvalent/multi gear fishery (vessels ≥15 m) operating in the Portuguese waters of ICES Division 9.a. This observation effort translated into coverage of 0.033% of the fishing effort of boats operating off mainland Portuguese ports. In 2016, on-board observers (DCF) recorded no bycatch of any cetaceans or other protected species (e.g. marine birds or sea turtles).</t>
  </si>
  <si>
    <t>1. ZERO BYCATCH IN SET NETS (13 TRIPS, 48 HAULS), PRESUMABLY 2016, NON-DEDICTED OBSERVERS</t>
  </si>
  <si>
    <t>ADDITIONAL INFORMATION PORTUGAL</t>
  </si>
  <si>
    <t>It is not clear if these data were submitted to WGBYC.</t>
  </si>
  <si>
    <t>Source: Marcalo, A. et al 2015. Quantification of interactions between the Portuguese sardine purse-seine fishery and cetaceans. ICES J Mar Sci 72, 2438-2449.</t>
  </si>
  <si>
    <t>Notes: The unit of effort here is the fishing trip. Porpoises were sometimes encircled but never caught</t>
  </si>
  <si>
    <t>Small pelagic fish</t>
  </si>
  <si>
    <t>PS</t>
  </si>
  <si>
    <t>Surrounding nets</t>
  </si>
  <si>
    <t>2010-2011</t>
  </si>
  <si>
    <t>Anon, 2009. Convenio SGM-IEO para la obtención de datos sobre las capturas accidentales de cetáceos: INFORME FINAL. Instituto Español de Oceanografia.</t>
  </si>
  <si>
    <t>Lens, S. &amp; Diaz, P., 2009. ANNUAL REPORT OF SPAIN TO THE EUROPEAN COMMISSION ON THE IMPLEMENTATION OF COUNCIL REGULATION 812/2004 ON CETACEAN BYCATCH. Work conducted during 2008. Instituto Español de Oceanografia.</t>
  </si>
  <si>
    <t>Sources:</t>
  </si>
  <si>
    <t>Note: data from a pilot project. Bycatch data for 2009 were extracted from a report covering 14 months during 2008-09 and were available by sub-area. The associated effort data are for the whole of 2009. Logbook effort data indicate higher amounts of fishing days than VMS data, presumably because logbooks are available for a wider range of boat sizes. Logbook effort data are available only for major ICES divisions but VMS data are broken down by smaller areas.</t>
  </si>
  <si>
    <t>Subset of VIIIabd</t>
  </si>
  <si>
    <t>(Hake)</t>
  </si>
  <si>
    <t>VIII d</t>
  </si>
  <si>
    <t>Jan- Nov</t>
  </si>
  <si>
    <t>Spain</t>
  </si>
  <si>
    <t>VIII b</t>
  </si>
  <si>
    <t>VIII a</t>
  </si>
  <si>
    <t>Part Iberian</t>
  </si>
  <si>
    <t>(12Pp+22Dd+1DNI)</t>
  </si>
  <si>
    <t>VIII abd</t>
  </si>
  <si>
    <t>(1 Pp)</t>
  </si>
  <si>
    <t>VII hj</t>
  </si>
  <si>
    <t>PTB</t>
  </si>
  <si>
    <t>Oct-Dec</t>
  </si>
  <si>
    <t>Iberian</t>
  </si>
  <si>
    <t>VIII c</t>
  </si>
  <si>
    <t>Not Iberian area</t>
  </si>
  <si>
    <t>VIII ab</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</si>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</sst>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1"/>
      <color theme="1"/>
      <name val="Calibri"/>
      <family val="2"/>
      <scheme val="minor"/>
    </font>
    <font>
      <sz val="11"/>
      <color theme="1"/>
      <name val="Courier New"/>
      <family val="3"/>
    </font>
    <font>
      <sz val="11"/>
      <color theme="1"/>
      <name val="Symbol"/>
      <family val="1"/>
      <charset val="2"/>
    </font>
    <font>
      <sz val="11"/>
      <color rgb="FF000000"/>
      <name val="Calibri"/>
      <family val="2"/>
    </font>
    <font>
      <b/>
      <sz val="11"/>
      <color rgb="FF000000"/>
      <name val="Calibri"/>
      <family val="2"/>
    </font>
    <font>
      <sz val="11"/>
      <color theme="1"/>
      <name val="Arial"/>
      <family val="2"/>
    </font>
    <font>
      <i/>
      <sz val="11"/>
      <color theme="1"/>
      <name val="Arial"/>
      <family val="2"/>
    </font>
    <font>
      <b/>
      <sz val="11"/>
      <color theme="1"/>
      <name val="Arial"/>
      <family val="2"/>
    </font>
    <font>
      <sz val="11"/>
      <color rgb="FFFF0000"/>
      <name val="Arial"/>
      <family val="2"/>
    </font>
    <font>
      <sz val="11"/>
      <color rgb="FF000000"/>
      <name val="Arial"/>
      <family val="2"/>
    </font>
    <font>
      <b/>
      <sz val="11"/>
      <color rgb="FF000000"/>
      <name val="Arial"/>
      <family val="2"/>
    </font>
    <font>
      <sz val="11"/>
      <color theme="1"/>
      <name val="Times New Roman"/>
      <family val="1"/>
    </font>
  </fonts>
  <fills count="2">
    <fill>
      <patternFill patternType="none"/>
    </fill>
    <fill>
      <patternFill patternType="gray125"/>
    </fill>
  </fills>
  <borders count="33">
    <border>
      <left/>
      <right/>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s>
  <cellStyleXfs count="1">
    <xf numFmtId="0" fontId="0" fillId="0" borderId="0"/>
  </cellStyleXfs>
  <cellXfs count="102">
    <xf numFmtId="0" fontId="0" fillId="0" borderId="0" xfId="0"/>
    <xf numFmtId="0" fontId="0" fillId="0" borderId="0" xfId="0" applyAlignment="1">
      <alignment horizontal="center"/>
    </xf>
    <xf numFmtId="0" fontId="2" fillId="0" borderId="0" xfId="0" applyFont="1" applyAlignment="1">
      <alignment horizontal="left" vertical="center" indent="10"/>
    </xf>
    <xf numFmtId="0" fontId="3" fillId="0" borderId="0" xfId="0" applyFont="1" applyAlignment="1">
      <alignment horizontal="left" vertical="center" indent="5"/>
    </xf>
    <xf numFmtId="0" fontId="0" fillId="0" borderId="0" xfId="0" applyAlignment="1">
      <alignment horizontal="left" vertical="center"/>
    </xf>
    <xf numFmtId="0" fontId="0" fillId="0" borderId="0" xfId="0" applyAlignment="1">
      <alignment vertical="top"/>
    </xf>
    <xf numFmtId="0" fontId="1" fillId="0" borderId="0" xfId="0" applyFont="1"/>
    <xf numFmtId="0" fontId="0" fillId="0" borderId="0" xfId="0"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Border="1"/>
    <xf numFmtId="0" fontId="4" fillId="0" borderId="6" xfId="0" applyFont="1" applyBorder="1" applyAlignment="1">
      <alignment horizontal="center" vertical="center" wrapText="1"/>
    </xf>
    <xf numFmtId="0" fontId="0" fillId="0" borderId="1" xfId="0" applyBorder="1" applyAlignment="1">
      <alignment horizontal="center"/>
    </xf>
    <xf numFmtId="164" fontId="4" fillId="0" borderId="2"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0" xfId="0" applyFont="1" applyBorder="1" applyAlignment="1">
      <alignment vertical="center"/>
    </xf>
    <xf numFmtId="0" fontId="6" fillId="0" borderId="0" xfId="0" applyFont="1"/>
    <xf numFmtId="0" fontId="6" fillId="0" borderId="0" xfId="0" applyFont="1" applyAlignment="1">
      <alignment horizontal="center"/>
    </xf>
    <xf numFmtId="0" fontId="9" fillId="0" borderId="11" xfId="0" applyFont="1" applyBorder="1" applyAlignment="1">
      <alignment horizont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4" xfId="0" applyFont="1" applyBorder="1"/>
    <xf numFmtId="0" fontId="6" fillId="0" borderId="15" xfId="0" applyFont="1" applyBorder="1" applyAlignment="1">
      <alignment horizontal="center"/>
    </xf>
    <xf numFmtId="16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9" xfId="0" applyFont="1" applyBorder="1"/>
    <xf numFmtId="164" fontId="10" fillId="0" borderId="17" xfId="0" applyNumberFormat="1" applyFont="1" applyBorder="1" applyAlignment="1">
      <alignment horizontal="center" vertical="center" wrapText="1"/>
    </xf>
    <xf numFmtId="0" fontId="9" fillId="0" borderId="15" xfId="0" applyFont="1" applyBorder="1" applyAlignment="1">
      <alignment horizont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3" fontId="10" fillId="0" borderId="15" xfId="0" applyNumberFormat="1" applyFont="1" applyBorder="1" applyAlignment="1">
      <alignment horizontal="center" vertical="top"/>
    </xf>
    <xf numFmtId="0" fontId="10" fillId="0" borderId="1" xfId="0" applyFont="1" applyBorder="1" applyAlignment="1">
      <alignment horizontal="center" vertical="top"/>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10" xfId="0" applyFont="1" applyBorder="1" applyAlignment="1">
      <alignment vertical="center"/>
    </xf>
    <xf numFmtId="0" fontId="0" fillId="0" borderId="11" xfId="0"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4" xfId="0" applyBorder="1"/>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5" xfId="0" applyBorder="1" applyAlignment="1">
      <alignment horizontal="center"/>
    </xf>
    <xf numFmtId="164" fontId="4" fillId="0" borderId="17"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xf numFmtId="0" fontId="0" fillId="0" borderId="16" xfId="0" applyBorder="1" applyAlignment="1">
      <alignment horizontal="center"/>
    </xf>
    <xf numFmtId="0" fontId="4" fillId="0" borderId="20" xfId="0" applyFont="1" applyBorder="1" applyAlignment="1">
      <alignment horizontal="center" vertical="center" wrapText="1"/>
    </xf>
    <xf numFmtId="0" fontId="0" fillId="0" borderId="19" xfId="0" applyBorder="1"/>
    <xf numFmtId="0" fontId="4" fillId="0" borderId="23" xfId="0" applyFont="1" applyBorder="1" applyAlignment="1">
      <alignment horizontal="center" vertical="center" wrapText="1"/>
    </xf>
    <xf numFmtId="1" fontId="0" fillId="0" borderId="0" xfId="0" applyNumberFormat="1" applyAlignment="1">
      <alignment horizontal="center" vertical="center"/>
    </xf>
    <xf numFmtId="164" fontId="4"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xf>
    <xf numFmtId="0" fontId="12" fillId="0" borderId="0" xfId="0" applyFont="1" applyAlignment="1">
      <alignment vertical="center"/>
    </xf>
    <xf numFmtId="1" fontId="0" fillId="0" borderId="17" xfId="0" applyNumberFormat="1" applyBorder="1" applyAlignment="1">
      <alignment horizontal="center" vertical="center"/>
    </xf>
    <xf numFmtId="0" fontId="0" fillId="0" borderId="17" xfId="0" applyBorder="1" applyAlignment="1">
      <alignment horizontal="center" vertical="center"/>
    </xf>
    <xf numFmtId="0" fontId="12" fillId="0" borderId="0" xfId="0" applyFont="1"/>
    <xf numFmtId="0" fontId="0" fillId="0" borderId="17" xfId="0" applyBorder="1" applyAlignment="1">
      <alignment horizontal="center" vertical="center" wrapText="1"/>
    </xf>
    <xf numFmtId="1" fontId="0" fillId="0" borderId="20" xfId="0" applyNumberFormat="1" applyBorder="1" applyAlignment="1">
      <alignment horizontal="center" vertical="center"/>
    </xf>
    <xf numFmtId="164" fontId="4" fillId="0" borderId="20" xfId="0" applyNumberFormat="1" applyFont="1" applyBorder="1" applyAlignment="1">
      <alignment horizontal="center" vertical="center" wrapText="1"/>
    </xf>
    <xf numFmtId="1" fontId="0" fillId="0" borderId="27" xfId="0" applyNumberFormat="1" applyBorder="1" applyAlignment="1">
      <alignment horizontal="center" vertical="center"/>
    </xf>
    <xf numFmtId="164" fontId="4" fillId="0" borderId="27" xfId="0" applyNumberFormat="1" applyFont="1" applyBorder="1" applyAlignment="1">
      <alignment horizontal="center" vertical="center" wrapText="1"/>
    </xf>
    <xf numFmtId="0" fontId="0" fillId="0" borderId="0" xfId="0" applyAlignment="1">
      <alignment wrapText="1"/>
    </xf>
    <xf numFmtId="1"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vertical="center"/>
    </xf>
    <xf numFmtId="0" fontId="0" fillId="0" borderId="15" xfId="0" applyBorder="1" applyAlignment="1">
      <alignment horizontal="center" vertical="center"/>
    </xf>
    <xf numFmtId="1" fontId="4" fillId="0" borderId="18" xfId="0" applyNumberFormat="1" applyFont="1" applyBorder="1" applyAlignment="1">
      <alignment horizontal="center" vertical="center" wrapText="1"/>
    </xf>
    <xf numFmtId="0" fontId="0" fillId="0" borderId="22" xfId="0" applyBorder="1" applyAlignment="1">
      <alignment vertical="center"/>
    </xf>
    <xf numFmtId="0" fontId="5" fillId="0" borderId="0" xfId="0" applyFont="1" applyAlignment="1">
      <alignment horizontal="center" vertical="center" wrapText="1"/>
    </xf>
    <xf numFmtId="0" fontId="1" fillId="0" borderId="0" xfId="0" applyFont="1" applyAlignment="1">
      <alignment horizontal="left"/>
    </xf>
    <xf numFmtId="0" fontId="0" fillId="0" borderId="17" xfId="0" applyBorder="1" applyAlignment="1">
      <alignment horizontal="center" vertical="center"/>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0" fillId="0" borderId="0" xfId="0" applyAlignment="1">
      <alignment horizontal="left"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10588</xdr:colOff>
      <xdr:row>58</xdr:row>
      <xdr:rowOff>21168</xdr:rowOff>
    </xdr:from>
    <xdr:ext cx="12139416" cy="6198318"/>
    <xdr:pic>
      <xdr:nvPicPr>
        <xdr:cNvPr id="2" name="Imagen 1">
          <a:extLst>
            <a:ext uri="{FF2B5EF4-FFF2-40B4-BE49-F238E27FC236}">
              <a16:creationId xmlns:a16="http://schemas.microsoft.com/office/drawing/2014/main" id="{16F45210-F3FC-44EE-B766-FED02B606D7E}"/>
            </a:ext>
          </a:extLst>
        </xdr:cNvPr>
        <xdr:cNvPicPr>
          <a:picLocks noChangeAspect="1"/>
        </xdr:cNvPicPr>
      </xdr:nvPicPr>
      <xdr:blipFill rotWithShape="1">
        <a:blip xmlns:r="http://schemas.openxmlformats.org/officeDocument/2006/relationships" r:embed="rId1"/>
        <a:srcRect l="8694" t="21403" r="8761" b="8047"/>
        <a:stretch/>
      </xdr:blipFill>
      <xdr:spPr>
        <a:xfrm>
          <a:off x="9154588" y="11070168"/>
          <a:ext cx="12139416" cy="619831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1097B-649B-4C1F-AC81-B61FA76F8466}">
  <dimension ref="A1:O56"/>
  <sheetViews>
    <sheetView zoomScaleNormal="100" zoomScaleSheetLayoutView="100" workbookViewId="0">
      <pane ySplit="1" topLeftCell="A2" activePane="bottomLeft" state="frozen"/>
      <selection pane="bottomLeft" activeCell="A39" sqref="A39:XFD57"/>
    </sheetView>
  </sheetViews>
  <sheetFormatPr defaultRowHeight="15" x14ac:dyDescent="0.25"/>
  <cols>
    <col min="2" max="2" width="15.140625" customWidth="1"/>
    <col min="3" max="4" width="13.140625" customWidth="1"/>
    <col min="5" max="8" width="13.42578125" customWidth="1"/>
    <col min="9" max="10" width="13.5703125" customWidth="1"/>
    <col min="11" max="11" width="20.140625" customWidth="1"/>
    <col min="12" max="12" width="13.5703125" customWidth="1"/>
    <col min="13" max="13" width="14" customWidth="1"/>
    <col min="14" max="14" width="13.7109375" customWidth="1"/>
    <col min="15" max="15" width="14.140625" style="1" customWidth="1"/>
  </cols>
  <sheetData>
    <row r="1" spans="1:15" ht="60.75" thickBot="1" x14ac:dyDescent="0.3">
      <c r="A1" s="19" t="s">
        <v>24</v>
      </c>
      <c r="B1" s="18" t="s">
        <v>23</v>
      </c>
      <c r="C1" s="16" t="s">
        <v>22</v>
      </c>
      <c r="D1" s="18" t="s">
        <v>21</v>
      </c>
      <c r="E1" s="16" t="s">
        <v>20</v>
      </c>
      <c r="F1" s="18" t="s">
        <v>19</v>
      </c>
      <c r="G1" s="17" t="s">
        <v>18</v>
      </c>
      <c r="H1" s="16" t="s">
        <v>17</v>
      </c>
      <c r="I1" s="18" t="s">
        <v>16</v>
      </c>
      <c r="J1" s="17" t="s">
        <v>15</v>
      </c>
      <c r="K1" s="16" t="s">
        <v>14</v>
      </c>
      <c r="L1" s="18" t="s">
        <v>13</v>
      </c>
      <c r="M1" s="17" t="s">
        <v>12</v>
      </c>
      <c r="N1" s="17" t="s">
        <v>11</v>
      </c>
      <c r="O1" s="16" t="s">
        <v>10</v>
      </c>
    </row>
    <row r="2" spans="1:15" x14ac:dyDescent="0.25">
      <c r="A2" s="12"/>
      <c r="B2" s="10"/>
      <c r="C2" s="8"/>
      <c r="D2" s="10"/>
      <c r="E2" s="8"/>
      <c r="F2" s="10"/>
      <c r="G2" s="9"/>
      <c r="H2" s="8"/>
      <c r="I2" s="10"/>
      <c r="J2" s="9"/>
      <c r="K2" s="8"/>
      <c r="L2" s="10"/>
      <c r="M2" s="9"/>
      <c r="N2" s="15"/>
      <c r="O2" s="14"/>
    </row>
    <row r="3" spans="1:15" ht="75" x14ac:dyDescent="0.25">
      <c r="A3" s="12" t="s">
        <v>8</v>
      </c>
      <c r="B3" s="10">
        <v>1990</v>
      </c>
      <c r="C3" s="8" t="s">
        <v>7</v>
      </c>
      <c r="D3" s="10">
        <v>1</v>
      </c>
      <c r="E3" s="8"/>
      <c r="F3" s="10" t="s">
        <v>6</v>
      </c>
      <c r="G3" s="9" t="s">
        <v>5</v>
      </c>
      <c r="H3" s="8" t="s">
        <v>4</v>
      </c>
      <c r="I3" s="10"/>
      <c r="J3" s="9"/>
      <c r="K3" s="8" t="s">
        <v>9</v>
      </c>
      <c r="L3" s="10"/>
      <c r="M3" s="9"/>
      <c r="N3" s="15"/>
      <c r="O3" s="14">
        <v>2900</v>
      </c>
    </row>
    <row r="4" spans="1:15" ht="45" x14ac:dyDescent="0.25">
      <c r="A4" s="12" t="s">
        <v>8</v>
      </c>
      <c r="B4" s="10">
        <v>1991</v>
      </c>
      <c r="C4" s="8" t="s">
        <v>7</v>
      </c>
      <c r="D4" s="10">
        <v>1</v>
      </c>
      <c r="E4" s="8"/>
      <c r="F4" s="10" t="s">
        <v>6</v>
      </c>
      <c r="G4" s="9" t="s">
        <v>5</v>
      </c>
      <c r="H4" s="8" t="s">
        <v>4</v>
      </c>
      <c r="I4" s="10"/>
      <c r="J4" s="9"/>
      <c r="K4" s="8" t="s">
        <v>3</v>
      </c>
      <c r="L4" s="10"/>
      <c r="M4" s="9"/>
      <c r="N4" s="9"/>
      <c r="O4" s="14">
        <v>2001</v>
      </c>
    </row>
    <row r="5" spans="1:15" ht="45" x14ac:dyDescent="0.25">
      <c r="A5" s="12" t="s">
        <v>8</v>
      </c>
      <c r="B5" s="11">
        <v>1992</v>
      </c>
      <c r="C5" s="13" t="s">
        <v>7</v>
      </c>
      <c r="D5" s="11">
        <v>1</v>
      </c>
      <c r="F5" s="10" t="s">
        <v>6</v>
      </c>
      <c r="G5" s="9" t="s">
        <v>5</v>
      </c>
      <c r="H5" s="8" t="s">
        <v>4</v>
      </c>
      <c r="K5" s="8" t="s">
        <v>3</v>
      </c>
      <c r="O5" s="1">
        <v>1200</v>
      </c>
    </row>
    <row r="6" spans="1:15" ht="45" x14ac:dyDescent="0.25">
      <c r="A6" s="12" t="s">
        <v>8</v>
      </c>
      <c r="B6" s="11">
        <v>1993</v>
      </c>
      <c r="C6" s="8" t="s">
        <v>7</v>
      </c>
      <c r="D6" s="10">
        <v>1</v>
      </c>
      <c r="F6" s="10" t="s">
        <v>6</v>
      </c>
      <c r="G6" s="9" t="s">
        <v>5</v>
      </c>
      <c r="H6" s="8" t="s">
        <v>4</v>
      </c>
      <c r="K6" s="8" t="s">
        <v>3</v>
      </c>
      <c r="O6" s="1">
        <v>1859</v>
      </c>
    </row>
    <row r="7" spans="1:15" ht="45" x14ac:dyDescent="0.25">
      <c r="A7" s="12" t="s">
        <v>8</v>
      </c>
      <c r="B7" s="11">
        <v>1994</v>
      </c>
      <c r="C7" s="8" t="s">
        <v>7</v>
      </c>
      <c r="D7" s="10">
        <v>1</v>
      </c>
      <c r="F7" s="10" t="s">
        <v>6</v>
      </c>
      <c r="G7" s="9" t="s">
        <v>5</v>
      </c>
      <c r="H7" s="8" t="s">
        <v>4</v>
      </c>
      <c r="K7" s="8" t="s">
        <v>3</v>
      </c>
      <c r="O7" s="1">
        <v>2214</v>
      </c>
    </row>
    <row r="8" spans="1:15" ht="45" x14ac:dyDescent="0.25">
      <c r="A8" s="12" t="s">
        <v>8</v>
      </c>
      <c r="B8" s="11">
        <v>1995</v>
      </c>
      <c r="C8" s="8" t="s">
        <v>7</v>
      </c>
      <c r="D8" s="10">
        <v>1</v>
      </c>
      <c r="F8" s="10" t="s">
        <v>6</v>
      </c>
      <c r="G8" s="9" t="s">
        <v>5</v>
      </c>
      <c r="H8" s="8" t="s">
        <v>4</v>
      </c>
      <c r="K8" s="8" t="s">
        <v>3</v>
      </c>
      <c r="O8" s="1">
        <v>1595</v>
      </c>
    </row>
    <row r="9" spans="1:15" ht="45" x14ac:dyDescent="0.25">
      <c r="A9" s="12" t="s">
        <v>8</v>
      </c>
      <c r="B9" s="11">
        <v>1996</v>
      </c>
      <c r="C9" s="8" t="s">
        <v>7</v>
      </c>
      <c r="D9" s="10">
        <v>1</v>
      </c>
      <c r="F9" s="10" t="s">
        <v>6</v>
      </c>
      <c r="G9" s="9" t="s">
        <v>5</v>
      </c>
      <c r="H9" s="8" t="s">
        <v>4</v>
      </c>
      <c r="K9" s="8" t="s">
        <v>3</v>
      </c>
      <c r="O9" s="1">
        <v>1533</v>
      </c>
    </row>
    <row r="10" spans="1:15" ht="45" x14ac:dyDescent="0.25">
      <c r="A10" s="12" t="s">
        <v>8</v>
      </c>
      <c r="B10" s="11">
        <v>1997</v>
      </c>
      <c r="C10" s="8" t="s">
        <v>7</v>
      </c>
      <c r="D10" s="10">
        <v>1</v>
      </c>
      <c r="F10" s="10" t="s">
        <v>6</v>
      </c>
      <c r="G10" s="9" t="s">
        <v>5</v>
      </c>
      <c r="H10" s="8" t="s">
        <v>4</v>
      </c>
      <c r="K10" s="8" t="s">
        <v>3</v>
      </c>
      <c r="O10" s="1">
        <v>1392</v>
      </c>
    </row>
    <row r="11" spans="1:15" ht="45" x14ac:dyDescent="0.25">
      <c r="A11" s="12" t="s">
        <v>8</v>
      </c>
      <c r="B11" s="11">
        <v>1998</v>
      </c>
      <c r="C11" s="8" t="s">
        <v>7</v>
      </c>
      <c r="D11" s="10">
        <v>1</v>
      </c>
      <c r="F11" s="10" t="s">
        <v>6</v>
      </c>
      <c r="G11" s="9" t="s">
        <v>5</v>
      </c>
      <c r="H11" s="8" t="s">
        <v>4</v>
      </c>
      <c r="K11" s="8" t="s">
        <v>3</v>
      </c>
      <c r="O11" s="1">
        <v>818</v>
      </c>
    </row>
    <row r="12" spans="1:15" ht="45" x14ac:dyDescent="0.25">
      <c r="A12" s="12" t="s">
        <v>8</v>
      </c>
      <c r="B12" s="11">
        <v>1999</v>
      </c>
      <c r="C12" s="8" t="s">
        <v>7</v>
      </c>
      <c r="D12" s="10">
        <v>1</v>
      </c>
      <c r="F12" s="10" t="s">
        <v>6</v>
      </c>
      <c r="G12" s="9" t="s">
        <v>5</v>
      </c>
      <c r="H12" s="8" t="s">
        <v>4</v>
      </c>
      <c r="K12" s="8" t="s">
        <v>3</v>
      </c>
      <c r="O12" s="1">
        <v>358</v>
      </c>
    </row>
    <row r="13" spans="1:15" ht="45" x14ac:dyDescent="0.25">
      <c r="A13" s="12" t="s">
        <v>8</v>
      </c>
      <c r="B13" s="11">
        <v>2000</v>
      </c>
      <c r="C13" s="8" t="s">
        <v>7</v>
      </c>
      <c r="D13" s="10">
        <v>1</v>
      </c>
      <c r="F13" s="10" t="s">
        <v>6</v>
      </c>
      <c r="G13" s="9" t="s">
        <v>5</v>
      </c>
      <c r="H13" s="8" t="s">
        <v>4</v>
      </c>
      <c r="K13" s="8" t="s">
        <v>3</v>
      </c>
      <c r="O13" s="1">
        <v>556</v>
      </c>
    </row>
    <row r="14" spans="1:15" ht="45" x14ac:dyDescent="0.25">
      <c r="A14" s="12" t="s">
        <v>8</v>
      </c>
      <c r="B14" s="11">
        <v>2001</v>
      </c>
      <c r="C14" s="8" t="s">
        <v>7</v>
      </c>
      <c r="D14" s="10">
        <v>1</v>
      </c>
      <c r="F14" s="10" t="s">
        <v>6</v>
      </c>
      <c r="G14" s="9" t="s">
        <v>5</v>
      </c>
      <c r="H14" s="8" t="s">
        <v>4</v>
      </c>
      <c r="K14" s="8" t="s">
        <v>3</v>
      </c>
      <c r="O14" s="1">
        <v>166</v>
      </c>
    </row>
    <row r="15" spans="1:15" ht="45" x14ac:dyDescent="0.25">
      <c r="A15" s="12" t="s">
        <v>8</v>
      </c>
      <c r="B15" s="11">
        <v>2002</v>
      </c>
      <c r="C15" s="8" t="s">
        <v>7</v>
      </c>
      <c r="D15" s="10">
        <v>1</v>
      </c>
      <c r="F15" s="10" t="s">
        <v>6</v>
      </c>
      <c r="G15" s="9" t="s">
        <v>5</v>
      </c>
      <c r="H15" s="8" t="s">
        <v>4</v>
      </c>
      <c r="K15" s="8" t="s">
        <v>3</v>
      </c>
      <c r="O15" s="1">
        <v>539</v>
      </c>
    </row>
    <row r="16" spans="1:15" ht="45" x14ac:dyDescent="0.25">
      <c r="A16" s="12" t="s">
        <v>8</v>
      </c>
      <c r="B16" s="11">
        <v>2003</v>
      </c>
      <c r="C16" s="8" t="s">
        <v>7</v>
      </c>
      <c r="D16" s="10">
        <v>1</v>
      </c>
      <c r="F16" s="10" t="s">
        <v>6</v>
      </c>
      <c r="G16" s="9" t="s">
        <v>5</v>
      </c>
      <c r="H16" s="8" t="s">
        <v>4</v>
      </c>
      <c r="K16" s="8" t="s">
        <v>3</v>
      </c>
      <c r="O16" s="1">
        <v>712</v>
      </c>
    </row>
    <row r="17" spans="1:15" ht="45" x14ac:dyDescent="0.25">
      <c r="A17" s="12" t="s">
        <v>8</v>
      </c>
      <c r="B17" s="11">
        <v>2004</v>
      </c>
      <c r="C17" s="8" t="s">
        <v>7</v>
      </c>
      <c r="D17" s="10">
        <v>1</v>
      </c>
      <c r="F17" s="10" t="s">
        <v>6</v>
      </c>
      <c r="G17" s="9" t="s">
        <v>5</v>
      </c>
      <c r="H17" s="8" t="s">
        <v>4</v>
      </c>
      <c r="K17" s="8" t="s">
        <v>3</v>
      </c>
      <c r="O17" s="1">
        <v>838</v>
      </c>
    </row>
    <row r="18" spans="1:15" ht="45" x14ac:dyDescent="0.25">
      <c r="A18" s="12" t="s">
        <v>8</v>
      </c>
      <c r="B18" s="11">
        <v>2005</v>
      </c>
      <c r="C18" s="8" t="s">
        <v>7</v>
      </c>
      <c r="D18" s="10">
        <v>1</v>
      </c>
      <c r="F18" s="10" t="s">
        <v>6</v>
      </c>
      <c r="G18" s="9" t="s">
        <v>5</v>
      </c>
      <c r="H18" s="8" t="s">
        <v>4</v>
      </c>
      <c r="K18" s="8" t="s">
        <v>3</v>
      </c>
      <c r="O18" s="1">
        <v>1150</v>
      </c>
    </row>
    <row r="19" spans="1:15" ht="45" x14ac:dyDescent="0.25">
      <c r="A19" s="12" t="s">
        <v>8</v>
      </c>
      <c r="B19" s="11">
        <v>2006</v>
      </c>
      <c r="C19" s="8" t="s">
        <v>7</v>
      </c>
      <c r="D19" s="10">
        <v>1</v>
      </c>
      <c r="F19" s="10" t="s">
        <v>6</v>
      </c>
      <c r="G19" s="9" t="s">
        <v>5</v>
      </c>
      <c r="H19" s="8" t="s">
        <v>4</v>
      </c>
      <c r="K19" s="8" t="s">
        <v>3</v>
      </c>
      <c r="O19" s="1">
        <v>1077</v>
      </c>
    </row>
    <row r="20" spans="1:15" ht="45" x14ac:dyDescent="0.25">
      <c r="A20" s="12" t="s">
        <v>8</v>
      </c>
      <c r="B20" s="11">
        <v>2007</v>
      </c>
      <c r="C20" s="8" t="s">
        <v>7</v>
      </c>
      <c r="D20" s="10">
        <v>1</v>
      </c>
      <c r="F20" s="10" t="s">
        <v>6</v>
      </c>
      <c r="G20" s="9" t="s">
        <v>5</v>
      </c>
      <c r="H20" s="8" t="s">
        <v>4</v>
      </c>
      <c r="K20" s="8" t="s">
        <v>3</v>
      </c>
      <c r="O20" s="1">
        <v>505</v>
      </c>
    </row>
    <row r="21" spans="1:15" ht="45" x14ac:dyDescent="0.25">
      <c r="A21" s="12" t="s">
        <v>8</v>
      </c>
      <c r="B21" s="11">
        <v>2008</v>
      </c>
      <c r="C21" s="8" t="s">
        <v>7</v>
      </c>
      <c r="D21" s="10">
        <v>1</v>
      </c>
      <c r="F21" s="10" t="s">
        <v>6</v>
      </c>
      <c r="G21" s="9" t="s">
        <v>5</v>
      </c>
      <c r="H21" s="8" t="s">
        <v>4</v>
      </c>
      <c r="K21" s="8" t="s">
        <v>3</v>
      </c>
      <c r="O21" s="1">
        <v>1064</v>
      </c>
    </row>
    <row r="22" spans="1:15" ht="45" x14ac:dyDescent="0.25">
      <c r="A22" s="12" t="s">
        <v>8</v>
      </c>
      <c r="B22" s="11">
        <v>2009</v>
      </c>
      <c r="C22" s="8" t="s">
        <v>7</v>
      </c>
      <c r="D22" s="10">
        <v>1</v>
      </c>
      <c r="F22" s="10" t="s">
        <v>6</v>
      </c>
      <c r="G22" s="9" t="s">
        <v>5</v>
      </c>
      <c r="H22" s="8" t="s">
        <v>4</v>
      </c>
      <c r="K22" s="8" t="s">
        <v>3</v>
      </c>
      <c r="O22" s="1">
        <v>840</v>
      </c>
    </row>
    <row r="23" spans="1:15" ht="45" x14ac:dyDescent="0.25">
      <c r="A23" s="12" t="s">
        <v>8</v>
      </c>
      <c r="B23" s="11">
        <v>2010</v>
      </c>
      <c r="C23" s="8" t="s">
        <v>7</v>
      </c>
      <c r="D23" s="10">
        <v>1</v>
      </c>
      <c r="F23" s="10" t="s">
        <v>6</v>
      </c>
      <c r="G23" s="9" t="s">
        <v>5</v>
      </c>
      <c r="H23" s="8" t="s">
        <v>4</v>
      </c>
      <c r="K23" s="8" t="s">
        <v>3</v>
      </c>
      <c r="O23" s="1">
        <v>688</v>
      </c>
    </row>
    <row r="24" spans="1:15" ht="45" x14ac:dyDescent="0.25">
      <c r="A24" s="12" t="s">
        <v>8</v>
      </c>
      <c r="B24" s="11">
        <v>2011</v>
      </c>
      <c r="C24" s="8" t="s">
        <v>7</v>
      </c>
      <c r="D24" s="10">
        <v>1</v>
      </c>
      <c r="F24" s="10" t="s">
        <v>6</v>
      </c>
      <c r="G24" s="9" t="s">
        <v>5</v>
      </c>
      <c r="H24" s="8" t="s">
        <v>4</v>
      </c>
      <c r="K24" s="8" t="s">
        <v>3</v>
      </c>
      <c r="O24" s="1">
        <v>516</v>
      </c>
    </row>
    <row r="25" spans="1:15" ht="45" x14ac:dyDescent="0.25">
      <c r="A25" s="12" t="s">
        <v>8</v>
      </c>
      <c r="B25" s="11">
        <v>2012</v>
      </c>
      <c r="C25" s="8" t="s">
        <v>7</v>
      </c>
      <c r="D25" s="10">
        <v>1</v>
      </c>
      <c r="F25" s="10" t="s">
        <v>6</v>
      </c>
      <c r="G25" s="9" t="s">
        <v>5</v>
      </c>
      <c r="H25" s="8" t="s">
        <v>4</v>
      </c>
      <c r="K25" s="8" t="s">
        <v>3</v>
      </c>
      <c r="O25" s="1">
        <v>340</v>
      </c>
    </row>
    <row r="26" spans="1:15" ht="45" x14ac:dyDescent="0.25">
      <c r="A26" s="12" t="s">
        <v>8</v>
      </c>
      <c r="B26" s="11">
        <v>2013</v>
      </c>
      <c r="C26" s="8" t="s">
        <v>7</v>
      </c>
      <c r="D26" s="10">
        <v>1</v>
      </c>
      <c r="F26" s="10" t="s">
        <v>6</v>
      </c>
      <c r="G26" s="9" t="s">
        <v>5</v>
      </c>
      <c r="H26" s="8" t="s">
        <v>4</v>
      </c>
      <c r="K26" s="8" t="s">
        <v>3</v>
      </c>
      <c r="O26" s="1">
        <v>425</v>
      </c>
    </row>
    <row r="27" spans="1:15" ht="45" x14ac:dyDescent="0.25">
      <c r="A27" s="12" t="s">
        <v>8</v>
      </c>
      <c r="B27" s="11">
        <v>2014</v>
      </c>
      <c r="C27" s="8" t="s">
        <v>7</v>
      </c>
      <c r="D27" s="10">
        <v>1</v>
      </c>
      <c r="F27" s="10" t="s">
        <v>6</v>
      </c>
      <c r="G27" s="9" t="s">
        <v>5</v>
      </c>
      <c r="H27" s="8" t="s">
        <v>4</v>
      </c>
      <c r="K27" s="8" t="s">
        <v>3</v>
      </c>
      <c r="O27" s="1">
        <v>150</v>
      </c>
    </row>
    <row r="28" spans="1:15" ht="45" x14ac:dyDescent="0.25">
      <c r="A28" s="12" t="s">
        <v>8</v>
      </c>
      <c r="B28" s="11">
        <v>2015</v>
      </c>
      <c r="C28" s="8" t="s">
        <v>7</v>
      </c>
      <c r="D28" s="10">
        <v>1</v>
      </c>
      <c r="F28" s="10" t="s">
        <v>6</v>
      </c>
      <c r="G28" s="9" t="s">
        <v>5</v>
      </c>
      <c r="H28" s="8" t="s">
        <v>4</v>
      </c>
      <c r="K28" s="8" t="s">
        <v>3</v>
      </c>
      <c r="O28" s="1">
        <v>210</v>
      </c>
    </row>
    <row r="29" spans="1:15" ht="45" x14ac:dyDescent="0.25">
      <c r="A29" s="12" t="s">
        <v>8</v>
      </c>
      <c r="B29" s="11">
        <v>2016</v>
      </c>
      <c r="C29" s="8" t="s">
        <v>7</v>
      </c>
      <c r="D29" s="10">
        <v>1</v>
      </c>
      <c r="F29" s="10" t="s">
        <v>6</v>
      </c>
      <c r="G29" s="9" t="s">
        <v>5</v>
      </c>
      <c r="H29" s="8" t="s">
        <v>4</v>
      </c>
      <c r="K29" s="8" t="s">
        <v>3</v>
      </c>
      <c r="O29" s="1">
        <v>148</v>
      </c>
    </row>
    <row r="34" spans="1:11" x14ac:dyDescent="0.25">
      <c r="A34" s="87" t="s">
        <v>2</v>
      </c>
      <c r="B34" s="87"/>
      <c r="C34" s="87"/>
      <c r="D34" s="87"/>
      <c r="E34" s="87"/>
      <c r="F34" s="87"/>
      <c r="G34" s="87"/>
      <c r="H34" s="87"/>
      <c r="I34" s="87"/>
      <c r="J34" s="7"/>
      <c r="K34" s="7"/>
    </row>
    <row r="37" spans="1:11" x14ac:dyDescent="0.25">
      <c r="A37" s="6" t="s">
        <v>1</v>
      </c>
    </row>
    <row r="38" spans="1:11" x14ac:dyDescent="0.25">
      <c r="A38" s="1">
        <v>1</v>
      </c>
      <c r="B38" s="5" t="s">
        <v>0</v>
      </c>
    </row>
    <row r="39" spans="1:11" x14ac:dyDescent="0.25">
      <c r="A39" s="1"/>
      <c r="B39" s="4"/>
    </row>
    <row r="40" spans="1:11" x14ac:dyDescent="0.25">
      <c r="A40" s="1"/>
      <c r="B40" s="4"/>
    </row>
    <row r="41" spans="1:11" x14ac:dyDescent="0.25">
      <c r="A41" s="1"/>
      <c r="B41" s="4"/>
    </row>
    <row r="42" spans="1:11" x14ac:dyDescent="0.25">
      <c r="A42" s="1"/>
      <c r="B42" s="4"/>
    </row>
    <row r="43" spans="1:11" x14ac:dyDescent="0.25">
      <c r="A43" s="1"/>
      <c r="B43" s="4"/>
    </row>
    <row r="44" spans="1:11" x14ac:dyDescent="0.25">
      <c r="A44" s="1"/>
    </row>
    <row r="45" spans="1:11" x14ac:dyDescent="0.25">
      <c r="A45" s="1"/>
    </row>
    <row r="46" spans="1:11" x14ac:dyDescent="0.25">
      <c r="A46" s="1"/>
    </row>
    <row r="47" spans="1:11" x14ac:dyDescent="0.25">
      <c r="A47" s="1"/>
    </row>
    <row r="48" spans="1:11" x14ac:dyDescent="0.25">
      <c r="A48" s="1"/>
    </row>
    <row r="49" spans="1:7" x14ac:dyDescent="0.25">
      <c r="A49" s="1"/>
    </row>
    <row r="50" spans="1:7" x14ac:dyDescent="0.25">
      <c r="A50" s="1"/>
      <c r="G50" s="3"/>
    </row>
    <row r="51" spans="1:7" x14ac:dyDescent="0.25">
      <c r="A51" s="1"/>
      <c r="G51" s="3"/>
    </row>
    <row r="52" spans="1:7" x14ac:dyDescent="0.25">
      <c r="A52" s="1"/>
      <c r="G52" s="3"/>
    </row>
    <row r="53" spans="1:7" x14ac:dyDescent="0.25">
      <c r="A53" s="1"/>
      <c r="G53" s="3"/>
    </row>
    <row r="54" spans="1:7" x14ac:dyDescent="0.25">
      <c r="A54" s="1"/>
      <c r="G54" s="2"/>
    </row>
    <row r="55" spans="1:7" x14ac:dyDescent="0.25">
      <c r="A55" s="1"/>
      <c r="G55" s="2"/>
    </row>
    <row r="56" spans="1:7" x14ac:dyDescent="0.25">
      <c r="A56" s="1"/>
      <c r="G56" s="2"/>
    </row>
  </sheetData>
  <mergeCells count="1">
    <mergeCell ref="A34:I34"/>
  </mergeCell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78A55-1DDC-47A3-BE05-1156789EC316}">
  <sheetPr>
    <pageSetUpPr fitToPage="1"/>
  </sheetPr>
  <dimension ref="A1:O11"/>
  <sheetViews>
    <sheetView zoomScaleNormal="100" zoomScaleSheetLayoutView="130" workbookViewId="0">
      <selection activeCell="O11" sqref="O11"/>
    </sheetView>
  </sheetViews>
  <sheetFormatPr defaultColWidth="8.85546875" defaultRowHeight="14.25" x14ac:dyDescent="0.2"/>
  <cols>
    <col min="1" max="1" width="8.28515625" style="20" bestFit="1" customWidth="1"/>
    <col min="2" max="2" width="9.140625" style="20" customWidth="1"/>
    <col min="3" max="3" width="7.28515625" style="20" bestFit="1" customWidth="1"/>
    <col min="4" max="4" width="12.7109375" style="20" bestFit="1" customWidth="1"/>
    <col min="5" max="5" width="12" style="20" bestFit="1" customWidth="1"/>
    <col min="6" max="6" width="11" style="20" bestFit="1" customWidth="1"/>
    <col min="7" max="7" width="6.7109375" style="20" bestFit="1" customWidth="1"/>
    <col min="8" max="8" width="11" style="20" customWidth="1"/>
    <col min="9" max="9" width="11.140625" style="20" bestFit="1" customWidth="1"/>
    <col min="10" max="10" width="8.28515625" style="20" bestFit="1" customWidth="1"/>
    <col min="11" max="11" width="40.42578125" style="20" bestFit="1" customWidth="1"/>
    <col min="12" max="12" width="12.85546875" style="20" bestFit="1" customWidth="1"/>
    <col min="13" max="13" width="14.140625" style="20" bestFit="1" customWidth="1"/>
    <col min="14" max="14" width="12.140625" style="20" bestFit="1" customWidth="1"/>
    <col min="15" max="15" width="30.7109375" style="21" bestFit="1" customWidth="1"/>
    <col min="16" max="16384" width="8.85546875" style="20"/>
  </cols>
  <sheetData>
    <row r="1" spans="1:15" ht="75.75" thickBot="1" x14ac:dyDescent="0.25">
      <c r="A1" s="46" t="s">
        <v>24</v>
      </c>
      <c r="B1" s="45" t="s">
        <v>23</v>
      </c>
      <c r="C1" s="43" t="s">
        <v>22</v>
      </c>
      <c r="D1" s="45" t="s">
        <v>21</v>
      </c>
      <c r="E1" s="43" t="s">
        <v>20</v>
      </c>
      <c r="F1" s="45" t="s">
        <v>19</v>
      </c>
      <c r="G1" s="44" t="s">
        <v>18</v>
      </c>
      <c r="H1" s="43" t="s">
        <v>17</v>
      </c>
      <c r="I1" s="45" t="s">
        <v>16</v>
      </c>
      <c r="J1" s="44" t="s">
        <v>15</v>
      </c>
      <c r="K1" s="43" t="s">
        <v>14</v>
      </c>
      <c r="L1" s="45" t="s">
        <v>13</v>
      </c>
      <c r="M1" s="44" t="s">
        <v>47</v>
      </c>
      <c r="N1" s="44" t="s">
        <v>46</v>
      </c>
      <c r="O1" s="43" t="s">
        <v>10</v>
      </c>
    </row>
    <row r="2" spans="1:15" ht="128.25" x14ac:dyDescent="0.2">
      <c r="A2" s="36" t="s">
        <v>31</v>
      </c>
      <c r="B2" s="40">
        <v>2001</v>
      </c>
      <c r="C2" s="31" t="s">
        <v>30</v>
      </c>
      <c r="D2" s="40" t="s">
        <v>41</v>
      </c>
      <c r="E2" s="31"/>
      <c r="F2" s="34" t="s">
        <v>36</v>
      </c>
      <c r="G2" s="33" t="s">
        <v>35</v>
      </c>
      <c r="H2" s="32" t="s">
        <v>34</v>
      </c>
      <c r="I2" s="40"/>
      <c r="J2" s="39"/>
      <c r="K2" s="31" t="s">
        <v>43</v>
      </c>
      <c r="L2" s="40"/>
      <c r="M2" s="39"/>
      <c r="N2" s="39"/>
      <c r="O2" s="42" t="s">
        <v>45</v>
      </c>
    </row>
    <row r="3" spans="1:15" ht="128.25" x14ac:dyDescent="0.2">
      <c r="A3" s="36" t="s">
        <v>31</v>
      </c>
      <c r="B3" s="40">
        <v>2002</v>
      </c>
      <c r="C3" s="31" t="s">
        <v>30</v>
      </c>
      <c r="D3" s="40" t="s">
        <v>41</v>
      </c>
      <c r="E3" s="31"/>
      <c r="F3" s="34" t="s">
        <v>36</v>
      </c>
      <c r="G3" s="33" t="s">
        <v>35</v>
      </c>
      <c r="H3" s="32" t="s">
        <v>34</v>
      </c>
      <c r="I3" s="40"/>
      <c r="J3" s="39"/>
      <c r="K3" s="31" t="s">
        <v>43</v>
      </c>
      <c r="L3" s="40"/>
      <c r="M3" s="39"/>
      <c r="N3" s="39"/>
      <c r="O3" s="41" t="s">
        <v>44</v>
      </c>
    </row>
    <row r="4" spans="1:15" ht="128.25" x14ac:dyDescent="0.2">
      <c r="A4" s="36" t="s">
        <v>31</v>
      </c>
      <c r="B4" s="40">
        <v>2003</v>
      </c>
      <c r="C4" s="31" t="s">
        <v>30</v>
      </c>
      <c r="D4" s="40" t="s">
        <v>41</v>
      </c>
      <c r="E4" s="31"/>
      <c r="F4" s="34" t="s">
        <v>36</v>
      </c>
      <c r="G4" s="33" t="s">
        <v>35</v>
      </c>
      <c r="H4" s="32" t="s">
        <v>34</v>
      </c>
      <c r="I4" s="40"/>
      <c r="J4" s="39"/>
      <c r="K4" s="31" t="s">
        <v>43</v>
      </c>
      <c r="L4" s="40"/>
      <c r="M4" s="39"/>
      <c r="N4" s="39"/>
      <c r="O4" s="41" t="s">
        <v>42</v>
      </c>
    </row>
    <row r="5" spans="1:15" ht="28.5" x14ac:dyDescent="0.2">
      <c r="A5" s="36" t="s">
        <v>31</v>
      </c>
      <c r="B5" s="40">
        <v>2017</v>
      </c>
      <c r="C5" s="31" t="s">
        <v>30</v>
      </c>
      <c r="D5" s="40" t="s">
        <v>41</v>
      </c>
      <c r="E5" s="31"/>
      <c r="F5" s="40"/>
      <c r="G5" s="39"/>
      <c r="H5" s="31"/>
      <c r="I5" s="40"/>
      <c r="J5" s="39"/>
      <c r="K5" s="31" t="s">
        <v>40</v>
      </c>
      <c r="L5" s="40"/>
      <c r="M5" s="39"/>
      <c r="N5" s="39"/>
      <c r="O5" s="38" t="s">
        <v>39</v>
      </c>
    </row>
    <row r="6" spans="1:15" ht="57" x14ac:dyDescent="0.2">
      <c r="A6" s="36" t="s">
        <v>31</v>
      </c>
      <c r="B6" s="34">
        <v>2000</v>
      </c>
      <c r="C6" s="31" t="s">
        <v>30</v>
      </c>
      <c r="D6" s="34" t="s">
        <v>37</v>
      </c>
      <c r="E6" s="32"/>
      <c r="F6" s="34" t="s">
        <v>36</v>
      </c>
      <c r="G6" s="33" t="s">
        <v>35</v>
      </c>
      <c r="H6" s="32" t="s">
        <v>34</v>
      </c>
      <c r="I6" s="34"/>
      <c r="J6" s="33"/>
      <c r="K6" s="31" t="s">
        <v>33</v>
      </c>
      <c r="L6" s="34"/>
      <c r="M6" s="33"/>
      <c r="N6" s="37"/>
      <c r="O6" s="27" t="s">
        <v>38</v>
      </c>
    </row>
    <row r="7" spans="1:15" ht="57" x14ac:dyDescent="0.2">
      <c r="A7" s="36" t="s">
        <v>31</v>
      </c>
      <c r="B7" s="30">
        <v>2001</v>
      </c>
      <c r="C7" s="31" t="s">
        <v>30</v>
      </c>
      <c r="D7" s="34" t="s">
        <v>37</v>
      </c>
      <c r="E7" s="35"/>
      <c r="F7" s="34" t="s">
        <v>36</v>
      </c>
      <c r="G7" s="33" t="s">
        <v>35</v>
      </c>
      <c r="H7" s="32" t="s">
        <v>34</v>
      </c>
      <c r="I7" s="30"/>
      <c r="J7" s="29"/>
      <c r="K7" s="31" t="s">
        <v>33</v>
      </c>
      <c r="L7" s="30"/>
      <c r="M7" s="29"/>
      <c r="N7" s="28"/>
      <c r="O7" s="27" t="s">
        <v>32</v>
      </c>
    </row>
    <row r="8" spans="1:15" ht="29.25" thickBot="1" x14ac:dyDescent="0.25">
      <c r="A8" s="26" t="s">
        <v>31</v>
      </c>
      <c r="B8" s="24">
        <v>2017</v>
      </c>
      <c r="C8" s="25" t="s">
        <v>30</v>
      </c>
      <c r="D8" s="24" t="s">
        <v>29</v>
      </c>
      <c r="E8" s="25"/>
      <c r="F8" s="24"/>
      <c r="G8" s="23"/>
      <c r="H8" s="25"/>
      <c r="I8" s="24"/>
      <c r="J8" s="23"/>
      <c r="K8" s="25" t="s">
        <v>28</v>
      </c>
      <c r="L8" s="24"/>
      <c r="M8" s="23"/>
      <c r="N8" s="23"/>
      <c r="O8" s="22" t="s">
        <v>27</v>
      </c>
    </row>
    <row r="10" spans="1:15" ht="15" x14ac:dyDescent="0.25">
      <c r="A10" s="20" t="s">
        <v>26</v>
      </c>
    </row>
    <row r="11" spans="1:15" ht="15" x14ac:dyDescent="0.25">
      <c r="A11" s="20" t="s">
        <v>25</v>
      </c>
    </row>
  </sheetData>
  <pageMargins left="0.7" right="0.7" top="0.5" bottom="0.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F9CF8-CF6D-4DC6-95B7-AF43F2AA69E9}">
  <dimension ref="A1:O30"/>
  <sheetViews>
    <sheetView zoomScaleNormal="100" zoomScaleSheetLayoutView="100" workbookViewId="0">
      <selection activeCell="F18" sqref="F18"/>
    </sheetView>
  </sheetViews>
  <sheetFormatPr defaultRowHeight="15" x14ac:dyDescent="0.25"/>
  <cols>
    <col min="2" max="2" width="15.140625" customWidth="1"/>
    <col min="3" max="4" width="13.140625" customWidth="1"/>
    <col min="5" max="8" width="13.42578125" customWidth="1"/>
    <col min="9" max="10" width="13.5703125" customWidth="1"/>
    <col min="11" max="11" width="20.140625" customWidth="1"/>
    <col min="12" max="12" width="13.5703125" customWidth="1"/>
    <col min="13" max="13" width="14" customWidth="1"/>
    <col min="14" max="14" width="13.7109375" customWidth="1"/>
    <col min="15" max="15" width="14.140625" style="1" customWidth="1"/>
  </cols>
  <sheetData>
    <row r="1" spans="1:15" ht="60.75" thickBot="1" x14ac:dyDescent="0.3">
      <c r="A1" s="19" t="s">
        <v>24</v>
      </c>
      <c r="B1" s="18" t="s">
        <v>23</v>
      </c>
      <c r="C1" s="16" t="s">
        <v>22</v>
      </c>
      <c r="D1" s="18" t="s">
        <v>21</v>
      </c>
      <c r="E1" s="16" t="s">
        <v>20</v>
      </c>
      <c r="F1" s="18" t="s">
        <v>19</v>
      </c>
      <c r="G1" s="17" t="s">
        <v>18</v>
      </c>
      <c r="H1" s="16" t="s">
        <v>17</v>
      </c>
      <c r="I1" s="18" t="s">
        <v>16</v>
      </c>
      <c r="J1" s="17" t="s">
        <v>15</v>
      </c>
      <c r="K1" s="16" t="s">
        <v>14</v>
      </c>
      <c r="L1" s="18" t="s">
        <v>13</v>
      </c>
      <c r="M1" s="17" t="s">
        <v>47</v>
      </c>
      <c r="N1" s="17" t="s">
        <v>46</v>
      </c>
      <c r="O1" s="16" t="s">
        <v>10</v>
      </c>
    </row>
    <row r="2" spans="1:15" ht="30" x14ac:dyDescent="0.25">
      <c r="A2" s="62" t="s">
        <v>58</v>
      </c>
      <c r="B2" s="58" t="s">
        <v>95</v>
      </c>
      <c r="C2" s="52"/>
      <c r="D2" s="58" t="s">
        <v>59</v>
      </c>
      <c r="E2" s="52" t="s">
        <v>84</v>
      </c>
      <c r="F2" s="58" t="s">
        <v>83</v>
      </c>
      <c r="G2" s="61" t="s">
        <v>35</v>
      </c>
      <c r="H2" s="52" t="s">
        <v>94</v>
      </c>
      <c r="I2" s="58">
        <v>13710</v>
      </c>
      <c r="J2" s="61"/>
      <c r="K2" s="52" t="s">
        <v>93</v>
      </c>
      <c r="L2" s="58">
        <v>193</v>
      </c>
      <c r="M2" s="61">
        <v>31</v>
      </c>
      <c r="N2" s="61" t="s">
        <v>92</v>
      </c>
      <c r="O2" s="60" t="s">
        <v>91</v>
      </c>
    </row>
    <row r="3" spans="1:15" ht="45" x14ac:dyDescent="0.25">
      <c r="A3" s="59" t="s">
        <v>58</v>
      </c>
      <c r="B3" s="55" t="s">
        <v>90</v>
      </c>
      <c r="C3" s="53"/>
      <c r="D3" s="58" t="s">
        <v>59</v>
      </c>
      <c r="E3" s="52" t="s">
        <v>84</v>
      </c>
      <c r="F3" s="55" t="s">
        <v>83</v>
      </c>
      <c r="G3" s="54" t="s">
        <v>35</v>
      </c>
      <c r="H3" s="53" t="s">
        <v>82</v>
      </c>
      <c r="I3" s="55" t="s">
        <v>89</v>
      </c>
      <c r="J3" s="54"/>
      <c r="K3" s="52" t="s">
        <v>80</v>
      </c>
      <c r="L3" s="55" t="s">
        <v>88</v>
      </c>
      <c r="M3" s="54">
        <v>194</v>
      </c>
      <c r="N3" s="57" t="s">
        <v>87</v>
      </c>
      <c r="O3" s="56" t="s">
        <v>86</v>
      </c>
    </row>
    <row r="4" spans="1:15" ht="45.75" thickBot="1" x14ac:dyDescent="0.3">
      <c r="A4" s="51" t="s">
        <v>58</v>
      </c>
      <c r="B4" s="49" t="s">
        <v>85</v>
      </c>
      <c r="C4" s="50"/>
      <c r="D4" s="49" t="s">
        <v>59</v>
      </c>
      <c r="E4" s="50" t="s">
        <v>84</v>
      </c>
      <c r="F4" s="55" t="s">
        <v>83</v>
      </c>
      <c r="G4" s="54" t="s">
        <v>35</v>
      </c>
      <c r="H4" s="53" t="s">
        <v>82</v>
      </c>
      <c r="I4" s="49" t="s">
        <v>81</v>
      </c>
      <c r="J4" s="48"/>
      <c r="K4" s="52" t="s">
        <v>80</v>
      </c>
      <c r="L4" s="49" t="s">
        <v>79</v>
      </c>
      <c r="M4" s="48">
        <v>141</v>
      </c>
      <c r="N4" s="48" t="s">
        <v>78</v>
      </c>
      <c r="O4" s="47" t="s">
        <v>77</v>
      </c>
    </row>
    <row r="5" spans="1:15" ht="15.75" thickBot="1" x14ac:dyDescent="0.3">
      <c r="A5" s="51" t="s">
        <v>56</v>
      </c>
      <c r="B5" s="49" t="s">
        <v>75</v>
      </c>
      <c r="C5" s="50" t="s">
        <v>75</v>
      </c>
      <c r="D5" s="49" t="s">
        <v>57</v>
      </c>
      <c r="E5" s="50" t="s">
        <v>76</v>
      </c>
      <c r="F5" s="49" t="s">
        <v>75</v>
      </c>
      <c r="G5" s="48" t="s">
        <v>75</v>
      </c>
      <c r="H5" s="50" t="s">
        <v>75</v>
      </c>
      <c r="I5" s="49" t="s">
        <v>75</v>
      </c>
      <c r="J5" s="48" t="s">
        <v>75</v>
      </c>
      <c r="K5" s="50" t="s">
        <v>75</v>
      </c>
      <c r="L5" s="49" t="s">
        <v>75</v>
      </c>
      <c r="M5" s="48" t="s">
        <v>75</v>
      </c>
      <c r="N5" s="48" t="s">
        <v>75</v>
      </c>
      <c r="O5" s="47" t="s">
        <v>75</v>
      </c>
    </row>
    <row r="6" spans="1:15" x14ac:dyDescent="0.25">
      <c r="I6" t="s">
        <v>74</v>
      </c>
      <c r="L6" t="s">
        <v>73</v>
      </c>
    </row>
    <row r="8" spans="1:15" x14ac:dyDescent="0.25">
      <c r="A8" s="87" t="s">
        <v>2</v>
      </c>
      <c r="B8" s="87"/>
      <c r="C8" s="87"/>
      <c r="D8" s="87"/>
      <c r="E8" s="87"/>
      <c r="F8" s="87"/>
      <c r="G8" s="87"/>
      <c r="H8" s="87"/>
      <c r="I8" s="87"/>
      <c r="J8" s="7"/>
      <c r="K8" s="7"/>
    </row>
    <row r="11" spans="1:15" x14ac:dyDescent="0.25">
      <c r="A11" s="6" t="s">
        <v>1</v>
      </c>
    </row>
    <row r="12" spans="1:15" x14ac:dyDescent="0.25">
      <c r="A12" s="1">
        <v>1</v>
      </c>
      <c r="B12" s="5" t="s">
        <v>0</v>
      </c>
    </row>
    <row r="13" spans="1:15" x14ac:dyDescent="0.25">
      <c r="A13" s="1">
        <v>2</v>
      </c>
      <c r="B13" s="4" t="s">
        <v>72</v>
      </c>
    </row>
    <row r="14" spans="1:15" x14ac:dyDescent="0.25">
      <c r="A14" s="1" t="s">
        <v>71</v>
      </c>
      <c r="B14" s="4" t="s">
        <v>70</v>
      </c>
    </row>
    <row r="15" spans="1:15" x14ac:dyDescent="0.25">
      <c r="A15" s="1" t="s">
        <v>69</v>
      </c>
      <c r="B15" s="4" t="s">
        <v>68</v>
      </c>
    </row>
    <row r="16" spans="1:15" x14ac:dyDescent="0.25">
      <c r="A16" s="1" t="s">
        <v>67</v>
      </c>
      <c r="B16" s="4" t="s">
        <v>66</v>
      </c>
    </row>
    <row r="17" spans="1:7" x14ac:dyDescent="0.25">
      <c r="A17" s="1">
        <v>3</v>
      </c>
      <c r="B17" s="4" t="s">
        <v>65</v>
      </c>
    </row>
    <row r="18" spans="1:7" x14ac:dyDescent="0.25">
      <c r="A18" s="1" t="s">
        <v>64</v>
      </c>
      <c r="B18" t="s">
        <v>63</v>
      </c>
    </row>
    <row r="19" spans="1:7" x14ac:dyDescent="0.25">
      <c r="A19" s="1" t="s">
        <v>62</v>
      </c>
      <c r="B19" t="s">
        <v>61</v>
      </c>
    </row>
    <row r="20" spans="1:7" x14ac:dyDescent="0.25">
      <c r="A20" s="1">
        <v>4</v>
      </c>
      <c r="B20" t="s">
        <v>60</v>
      </c>
    </row>
    <row r="21" spans="1:7" x14ac:dyDescent="0.25">
      <c r="A21" s="1" t="s">
        <v>59</v>
      </c>
      <c r="B21" t="s">
        <v>58</v>
      </c>
    </row>
    <row r="22" spans="1:7" x14ac:dyDescent="0.25">
      <c r="A22" s="1" t="s">
        <v>57</v>
      </c>
      <c r="B22" t="s">
        <v>56</v>
      </c>
    </row>
    <row r="23" spans="1:7" x14ac:dyDescent="0.25">
      <c r="A23" s="1">
        <v>5</v>
      </c>
      <c r="B23" t="s">
        <v>55</v>
      </c>
    </row>
    <row r="24" spans="1:7" x14ac:dyDescent="0.25">
      <c r="A24" s="1">
        <v>6</v>
      </c>
      <c r="B24" t="s">
        <v>54</v>
      </c>
      <c r="G24" s="3"/>
    </row>
    <row r="25" spans="1:7" x14ac:dyDescent="0.25">
      <c r="A25" s="1">
        <v>7</v>
      </c>
      <c r="B25" t="s">
        <v>53</v>
      </c>
      <c r="G25" s="3"/>
    </row>
    <row r="26" spans="1:7" x14ac:dyDescent="0.25">
      <c r="A26" s="1">
        <v>8</v>
      </c>
      <c r="B26" t="s">
        <v>52</v>
      </c>
      <c r="G26" s="3"/>
    </row>
    <row r="27" spans="1:7" x14ac:dyDescent="0.25">
      <c r="A27" s="1">
        <v>9</v>
      </c>
      <c r="B27" t="s">
        <v>51</v>
      </c>
      <c r="G27" s="3"/>
    </row>
    <row r="28" spans="1:7" x14ac:dyDescent="0.25">
      <c r="A28" s="1">
        <v>10</v>
      </c>
      <c r="B28" t="s">
        <v>50</v>
      </c>
      <c r="G28" s="2"/>
    </row>
    <row r="29" spans="1:7" x14ac:dyDescent="0.25">
      <c r="A29" s="1">
        <v>11</v>
      </c>
      <c r="B29" t="s">
        <v>49</v>
      </c>
      <c r="G29" s="2"/>
    </row>
    <row r="30" spans="1:7" x14ac:dyDescent="0.25">
      <c r="A30" s="1">
        <v>12</v>
      </c>
      <c r="B30" t="s">
        <v>48</v>
      </c>
      <c r="G30" s="2"/>
    </row>
  </sheetData>
  <mergeCells count="1">
    <mergeCell ref="A8:I8"/>
  </mergeCell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86A4E-0FFE-4387-9119-4C2DC3E11A4E}">
  <dimension ref="A1:O31"/>
  <sheetViews>
    <sheetView zoomScaleNormal="100" zoomScaleSheetLayoutView="100" workbookViewId="0">
      <selection activeCell="K5" sqref="K5"/>
    </sheetView>
  </sheetViews>
  <sheetFormatPr defaultRowHeight="15" x14ac:dyDescent="0.25"/>
  <cols>
    <col min="2" max="2" width="15.140625" customWidth="1"/>
    <col min="3" max="4" width="13.140625" customWidth="1"/>
    <col min="5" max="8" width="13.42578125" customWidth="1"/>
    <col min="9" max="10" width="13.5703125" customWidth="1"/>
    <col min="11" max="11" width="20.140625" customWidth="1"/>
    <col min="12" max="12" width="13.5703125" customWidth="1"/>
    <col min="13" max="13" width="14" customWidth="1"/>
    <col min="14" max="14" width="13.7109375" customWidth="1"/>
    <col min="15" max="15" width="14.140625" style="1" customWidth="1"/>
  </cols>
  <sheetData>
    <row r="1" spans="1:15" ht="60.75" thickBot="1" x14ac:dyDescent="0.3">
      <c r="A1" s="19" t="s">
        <v>24</v>
      </c>
      <c r="B1" s="18" t="s">
        <v>23</v>
      </c>
      <c r="C1" s="16" t="s">
        <v>22</v>
      </c>
      <c r="D1" s="18" t="s">
        <v>21</v>
      </c>
      <c r="E1" s="16" t="s">
        <v>20</v>
      </c>
      <c r="F1" s="18" t="s">
        <v>19</v>
      </c>
      <c r="G1" s="17" t="s">
        <v>18</v>
      </c>
      <c r="H1" s="16" t="s">
        <v>17</v>
      </c>
      <c r="I1" s="18" t="s">
        <v>16</v>
      </c>
      <c r="J1" s="17" t="s">
        <v>15</v>
      </c>
      <c r="K1" s="16" t="s">
        <v>14</v>
      </c>
      <c r="L1" s="18" t="s">
        <v>13</v>
      </c>
      <c r="M1" s="17" t="s">
        <v>47</v>
      </c>
      <c r="N1" s="17" t="s">
        <v>46</v>
      </c>
      <c r="O1" s="16" t="s">
        <v>10</v>
      </c>
    </row>
    <row r="2" spans="1:15" x14ac:dyDescent="0.25">
      <c r="A2" s="62" t="s">
        <v>98</v>
      </c>
      <c r="B2" s="58">
        <v>2014</v>
      </c>
      <c r="C2" s="52"/>
      <c r="D2" s="58">
        <v>9</v>
      </c>
      <c r="E2" s="52" t="s">
        <v>99</v>
      </c>
      <c r="F2" s="11" t="s">
        <v>83</v>
      </c>
      <c r="G2" s="63"/>
      <c r="H2" s="13"/>
      <c r="I2" s="11">
        <v>10625</v>
      </c>
      <c r="J2" s="63" t="s">
        <v>103</v>
      </c>
      <c r="K2" s="13" t="s">
        <v>102</v>
      </c>
      <c r="L2" s="11"/>
      <c r="M2" s="63"/>
      <c r="N2" s="63"/>
      <c r="O2" s="13" t="s">
        <v>101</v>
      </c>
    </row>
    <row r="3" spans="1:15" x14ac:dyDescent="0.25">
      <c r="A3" s="62" t="s">
        <v>98</v>
      </c>
      <c r="B3" s="58">
        <v>2014</v>
      </c>
      <c r="C3" s="52"/>
      <c r="D3" s="58">
        <v>9</v>
      </c>
      <c r="E3" s="52" t="s">
        <v>100</v>
      </c>
      <c r="F3" s="58" t="s">
        <v>83</v>
      </c>
      <c r="G3" s="61"/>
      <c r="H3" s="52"/>
      <c r="I3" s="58">
        <v>2540</v>
      </c>
      <c r="J3" s="61">
        <v>21</v>
      </c>
      <c r="K3" s="52"/>
      <c r="L3" s="58">
        <v>334</v>
      </c>
      <c r="M3" s="61"/>
      <c r="N3" s="61">
        <v>0.02</v>
      </c>
      <c r="O3" s="60"/>
    </row>
    <row r="4" spans="1:15" x14ac:dyDescent="0.25">
      <c r="A4" s="62" t="s">
        <v>98</v>
      </c>
      <c r="B4" s="55">
        <v>2014</v>
      </c>
      <c r="C4" s="53"/>
      <c r="D4" s="55">
        <v>9</v>
      </c>
      <c r="E4" s="52" t="s">
        <v>99</v>
      </c>
      <c r="F4" s="55" t="s">
        <v>83</v>
      </c>
      <c r="G4" s="54"/>
      <c r="H4" s="53"/>
      <c r="I4" s="55">
        <v>4997</v>
      </c>
      <c r="J4" s="54">
        <v>14</v>
      </c>
      <c r="K4" s="53"/>
      <c r="L4" s="55">
        <v>407</v>
      </c>
      <c r="M4" s="54"/>
      <c r="N4" s="57">
        <f>M4/150</f>
        <v>0</v>
      </c>
      <c r="O4" s="56">
        <f>N4*I4</f>
        <v>0</v>
      </c>
    </row>
    <row r="5" spans="1:15" ht="15.75" thickBot="1" x14ac:dyDescent="0.3">
      <c r="A5" s="62" t="s">
        <v>98</v>
      </c>
      <c r="B5" s="49">
        <v>2014</v>
      </c>
      <c r="C5" s="50"/>
      <c r="D5" s="49">
        <v>9</v>
      </c>
      <c r="E5" s="50" t="s">
        <v>97</v>
      </c>
      <c r="F5" s="49" t="s">
        <v>83</v>
      </c>
      <c r="G5" s="48"/>
      <c r="H5" s="50"/>
      <c r="I5" s="49">
        <v>4559</v>
      </c>
      <c r="J5" s="48"/>
      <c r="K5" s="50"/>
      <c r="L5" s="49">
        <v>0</v>
      </c>
      <c r="M5" s="48"/>
      <c r="N5" s="48"/>
      <c r="O5" s="47"/>
    </row>
    <row r="7" spans="1:15" x14ac:dyDescent="0.25">
      <c r="I7" t="s">
        <v>96</v>
      </c>
    </row>
    <row r="9" spans="1:15" x14ac:dyDescent="0.25">
      <c r="A9" s="87" t="s">
        <v>2</v>
      </c>
      <c r="B9" s="87"/>
      <c r="C9" s="87"/>
      <c r="D9" s="87"/>
      <c r="E9" s="87"/>
      <c r="F9" s="87"/>
      <c r="G9" s="87"/>
      <c r="H9" s="87"/>
      <c r="I9" s="87"/>
      <c r="J9" s="7"/>
      <c r="K9" s="7"/>
    </row>
    <row r="12" spans="1:15" x14ac:dyDescent="0.25">
      <c r="A12" s="6" t="s">
        <v>1</v>
      </c>
    </row>
    <row r="13" spans="1:15" x14ac:dyDescent="0.25">
      <c r="A13" s="1">
        <v>1</v>
      </c>
      <c r="B13" s="5" t="s">
        <v>0</v>
      </c>
    </row>
    <row r="14" spans="1:15" x14ac:dyDescent="0.25">
      <c r="A14" s="1">
        <v>2</v>
      </c>
      <c r="B14" s="4" t="s">
        <v>72</v>
      </c>
    </row>
    <row r="15" spans="1:15" x14ac:dyDescent="0.25">
      <c r="A15" s="1" t="s">
        <v>71</v>
      </c>
      <c r="B15" s="4" t="s">
        <v>70</v>
      </c>
    </row>
    <row r="16" spans="1:15" x14ac:dyDescent="0.25">
      <c r="A16" s="1" t="s">
        <v>69</v>
      </c>
      <c r="B16" s="4" t="s">
        <v>68</v>
      </c>
    </row>
    <row r="17" spans="1:7" x14ac:dyDescent="0.25">
      <c r="A17" s="1" t="s">
        <v>67</v>
      </c>
      <c r="B17" s="4" t="s">
        <v>66</v>
      </c>
    </row>
    <row r="18" spans="1:7" x14ac:dyDescent="0.25">
      <c r="A18" s="1">
        <v>3</v>
      </c>
      <c r="B18" s="4" t="s">
        <v>65</v>
      </c>
    </row>
    <row r="19" spans="1:7" x14ac:dyDescent="0.25">
      <c r="A19" s="1" t="s">
        <v>64</v>
      </c>
      <c r="B19" t="s">
        <v>63</v>
      </c>
    </row>
    <row r="20" spans="1:7" x14ac:dyDescent="0.25">
      <c r="A20" s="1" t="s">
        <v>62</v>
      </c>
      <c r="B20" t="s">
        <v>61</v>
      </c>
    </row>
    <row r="21" spans="1:7" x14ac:dyDescent="0.25">
      <c r="A21" s="1">
        <v>4</v>
      </c>
      <c r="B21" t="s">
        <v>60</v>
      </c>
    </row>
    <row r="22" spans="1:7" x14ac:dyDescent="0.25">
      <c r="A22" s="1" t="s">
        <v>59</v>
      </c>
      <c r="B22" t="s">
        <v>58</v>
      </c>
    </row>
    <row r="23" spans="1:7" x14ac:dyDescent="0.25">
      <c r="A23" s="1" t="s">
        <v>57</v>
      </c>
      <c r="B23" t="s">
        <v>56</v>
      </c>
    </row>
    <row r="24" spans="1:7" x14ac:dyDescent="0.25">
      <c r="A24" s="1">
        <v>5</v>
      </c>
      <c r="B24" t="s">
        <v>55</v>
      </c>
    </row>
    <row r="25" spans="1:7" x14ac:dyDescent="0.25">
      <c r="A25" s="1">
        <v>6</v>
      </c>
      <c r="B25" t="s">
        <v>54</v>
      </c>
      <c r="G25" s="3"/>
    </row>
    <row r="26" spans="1:7" x14ac:dyDescent="0.25">
      <c r="A26" s="1">
        <v>7</v>
      </c>
      <c r="B26" t="s">
        <v>53</v>
      </c>
      <c r="G26" s="3"/>
    </row>
    <row r="27" spans="1:7" x14ac:dyDescent="0.25">
      <c r="A27" s="1">
        <v>8</v>
      </c>
      <c r="B27" t="s">
        <v>52</v>
      </c>
      <c r="G27" s="3"/>
    </row>
    <row r="28" spans="1:7" x14ac:dyDescent="0.25">
      <c r="A28" s="1">
        <v>9</v>
      </c>
      <c r="B28" t="s">
        <v>51</v>
      </c>
      <c r="G28" s="3"/>
    </row>
    <row r="29" spans="1:7" x14ac:dyDescent="0.25">
      <c r="A29" s="1">
        <v>10</v>
      </c>
      <c r="B29" t="s">
        <v>50</v>
      </c>
      <c r="G29" s="2"/>
    </row>
    <row r="30" spans="1:7" x14ac:dyDescent="0.25">
      <c r="A30" s="1">
        <v>11</v>
      </c>
      <c r="B30" t="s">
        <v>49</v>
      </c>
      <c r="G30" s="2"/>
    </row>
    <row r="31" spans="1:7" x14ac:dyDescent="0.25">
      <c r="A31" s="1">
        <v>12</v>
      </c>
      <c r="B31" t="s">
        <v>48</v>
      </c>
      <c r="G31" s="2"/>
    </row>
  </sheetData>
  <mergeCells count="1">
    <mergeCell ref="A9:I9"/>
  </mergeCell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70E4-41F8-42C0-BEE9-755F6D698E47}">
  <dimension ref="A1:R71"/>
  <sheetViews>
    <sheetView tabSelected="1" zoomScaleNormal="100" zoomScaleSheetLayoutView="91" workbookViewId="0">
      <pane ySplit="1" topLeftCell="A2" activePane="bottomLeft" state="frozen"/>
      <selection pane="bottomLeft" activeCell="I26" sqref="I26"/>
    </sheetView>
  </sheetViews>
  <sheetFormatPr defaultColWidth="9.140625" defaultRowHeight="15" x14ac:dyDescent="0.25"/>
  <cols>
    <col min="1" max="1" width="13.140625" customWidth="1"/>
    <col min="2" max="2" width="15.140625" customWidth="1"/>
    <col min="3" max="3" width="14.42578125" customWidth="1"/>
    <col min="4" max="4" width="13.140625" customWidth="1"/>
    <col min="5" max="5" width="11.7109375" customWidth="1"/>
    <col min="6" max="6" width="20.5703125" customWidth="1"/>
    <col min="7" max="8" width="13.42578125" customWidth="1"/>
    <col min="9" max="9" width="12.28515625" customWidth="1"/>
    <col min="10" max="10" width="17.85546875" customWidth="1"/>
    <col min="11" max="11" width="16.5703125" customWidth="1"/>
    <col min="12" max="12" width="13.5703125" customWidth="1"/>
    <col min="13" max="13" width="14" customWidth="1"/>
    <col min="14" max="14" width="13.7109375" customWidth="1"/>
    <col min="15" max="15" width="14.140625" style="1" customWidth="1"/>
    <col min="16" max="16" width="16" customWidth="1"/>
  </cols>
  <sheetData>
    <row r="1" spans="1:16" ht="60.75" thickBot="1" x14ac:dyDescent="0.3">
      <c r="A1" s="19" t="s">
        <v>24</v>
      </c>
      <c r="B1" s="18" t="s">
        <v>23</v>
      </c>
      <c r="C1" s="16" t="s">
        <v>22</v>
      </c>
      <c r="D1" s="18" t="s">
        <v>21</v>
      </c>
      <c r="E1" s="16" t="s">
        <v>20</v>
      </c>
      <c r="F1" s="18" t="s">
        <v>19</v>
      </c>
      <c r="G1" s="17" t="s">
        <v>18</v>
      </c>
      <c r="H1" s="16" t="s">
        <v>17</v>
      </c>
      <c r="I1" s="18" t="s">
        <v>16</v>
      </c>
      <c r="J1" s="17" t="s">
        <v>15</v>
      </c>
      <c r="K1" s="16" t="s">
        <v>14</v>
      </c>
      <c r="L1" s="18" t="s">
        <v>13</v>
      </c>
      <c r="M1" s="17" t="s">
        <v>47</v>
      </c>
      <c r="N1" s="17" t="s">
        <v>46</v>
      </c>
      <c r="O1" s="16" t="s">
        <v>10</v>
      </c>
      <c r="P1" s="86" t="s">
        <v>192</v>
      </c>
    </row>
    <row r="2" spans="1:16" x14ac:dyDescent="0.25">
      <c r="A2" s="12" t="s">
        <v>178</v>
      </c>
      <c r="B2" s="10">
        <v>2008</v>
      </c>
      <c r="C2" s="8" t="s">
        <v>187</v>
      </c>
      <c r="D2" s="10"/>
      <c r="E2" s="8" t="s">
        <v>191</v>
      </c>
      <c r="F2" s="10" t="s">
        <v>83</v>
      </c>
      <c r="G2" s="9" t="s">
        <v>35</v>
      </c>
      <c r="H2" s="8" t="s">
        <v>175</v>
      </c>
      <c r="I2" s="10">
        <v>581</v>
      </c>
      <c r="J2" s="9" t="s">
        <v>134</v>
      </c>
      <c r="K2" s="8"/>
      <c r="L2" s="10">
        <v>25</v>
      </c>
      <c r="M2" s="9">
        <v>0</v>
      </c>
      <c r="N2" s="57">
        <f t="shared" ref="N2:N9" si="0">M2/L2</f>
        <v>0</v>
      </c>
      <c r="O2" s="56">
        <f>N2*I2</f>
        <v>0</v>
      </c>
      <c r="P2" t="s">
        <v>190</v>
      </c>
    </row>
    <row r="3" spans="1:16" x14ac:dyDescent="0.25">
      <c r="A3" s="12" t="s">
        <v>178</v>
      </c>
      <c r="B3" s="10">
        <v>2008</v>
      </c>
      <c r="C3" s="8" t="s">
        <v>187</v>
      </c>
      <c r="D3" s="10"/>
      <c r="E3" s="8" t="s">
        <v>189</v>
      </c>
      <c r="F3" s="10" t="s">
        <v>83</v>
      </c>
      <c r="G3" s="9" t="s">
        <v>35</v>
      </c>
      <c r="H3" s="8" t="s">
        <v>175</v>
      </c>
      <c r="I3" s="10" t="s">
        <v>75</v>
      </c>
      <c r="J3" s="9"/>
      <c r="K3" s="8"/>
      <c r="L3" s="10">
        <v>21</v>
      </c>
      <c r="M3" s="9">
        <v>0</v>
      </c>
      <c r="N3" s="57">
        <f t="shared" si="0"/>
        <v>0</v>
      </c>
      <c r="O3" s="56">
        <v>0</v>
      </c>
      <c r="P3" t="s">
        <v>188</v>
      </c>
    </row>
    <row r="4" spans="1:16" x14ac:dyDescent="0.25">
      <c r="A4" s="12" t="s">
        <v>178</v>
      </c>
      <c r="B4" s="10">
        <v>2008</v>
      </c>
      <c r="C4" s="8" t="s">
        <v>187</v>
      </c>
      <c r="D4" s="10"/>
      <c r="E4" s="8" t="s">
        <v>183</v>
      </c>
      <c r="F4" s="10" t="s">
        <v>83</v>
      </c>
      <c r="G4" s="9" t="s">
        <v>186</v>
      </c>
      <c r="H4" s="8" t="s">
        <v>34</v>
      </c>
      <c r="I4" s="10">
        <v>794</v>
      </c>
      <c r="J4" s="9" t="s">
        <v>134</v>
      </c>
      <c r="K4" s="8"/>
      <c r="L4" s="10">
        <v>36</v>
      </c>
      <c r="M4" s="9">
        <v>0</v>
      </c>
      <c r="N4" s="57">
        <f t="shared" si="0"/>
        <v>0</v>
      </c>
      <c r="O4" s="56">
        <f t="shared" ref="O4:O9" si="1">N4*I4</f>
        <v>0</v>
      </c>
      <c r="P4" t="s">
        <v>181</v>
      </c>
    </row>
    <row r="5" spans="1:16" ht="16.5" customHeight="1" x14ac:dyDescent="0.25">
      <c r="A5" s="12" t="s">
        <v>178</v>
      </c>
      <c r="B5" s="10">
        <v>2009</v>
      </c>
      <c r="C5" s="8" t="s">
        <v>177</v>
      </c>
      <c r="D5" s="10"/>
      <c r="E5" s="8" t="s">
        <v>185</v>
      </c>
      <c r="F5" s="10" t="s">
        <v>83</v>
      </c>
      <c r="G5" s="9" t="s">
        <v>35</v>
      </c>
      <c r="H5" s="8" t="s">
        <v>175</v>
      </c>
      <c r="I5" s="10">
        <v>986</v>
      </c>
      <c r="J5" s="9" t="s">
        <v>184</v>
      </c>
      <c r="K5" s="8"/>
      <c r="L5" s="10">
        <v>3</v>
      </c>
      <c r="M5" s="9">
        <v>1</v>
      </c>
      <c r="N5" s="57">
        <f t="shared" si="0"/>
        <v>0.33333333333333331</v>
      </c>
      <c r="O5" s="56">
        <f t="shared" si="1"/>
        <v>328.66666666666663</v>
      </c>
      <c r="P5" t="s">
        <v>181</v>
      </c>
    </row>
    <row r="6" spans="1:16" ht="15.75" customHeight="1" x14ac:dyDescent="0.25">
      <c r="A6" s="12" t="s">
        <v>178</v>
      </c>
      <c r="B6" s="10">
        <v>2009</v>
      </c>
      <c r="C6" s="8" t="s">
        <v>177</v>
      </c>
      <c r="D6" s="10"/>
      <c r="E6" s="8" t="s">
        <v>183</v>
      </c>
      <c r="F6" s="10" t="s">
        <v>83</v>
      </c>
      <c r="G6" s="9" t="s">
        <v>35</v>
      </c>
      <c r="H6" s="8" t="s">
        <v>175</v>
      </c>
      <c r="I6" s="10">
        <v>3762</v>
      </c>
      <c r="J6" s="9" t="s">
        <v>182</v>
      </c>
      <c r="K6" s="8"/>
      <c r="L6" s="10">
        <v>108</v>
      </c>
      <c r="M6" s="9">
        <v>12</v>
      </c>
      <c r="N6" s="57">
        <f t="shared" si="0"/>
        <v>0.1111111111111111</v>
      </c>
      <c r="O6" s="14">
        <f t="shared" si="1"/>
        <v>418</v>
      </c>
      <c r="P6" t="s">
        <v>181</v>
      </c>
    </row>
    <row r="7" spans="1:16" x14ac:dyDescent="0.25">
      <c r="A7" s="12" t="s">
        <v>178</v>
      </c>
      <c r="B7" s="10">
        <v>2009</v>
      </c>
      <c r="C7" s="8" t="s">
        <v>177</v>
      </c>
      <c r="D7" s="10"/>
      <c r="E7" s="8" t="s">
        <v>180</v>
      </c>
      <c r="F7" s="10" t="s">
        <v>83</v>
      </c>
      <c r="G7" s="9" t="s">
        <v>35</v>
      </c>
      <c r="H7" s="8" t="s">
        <v>175</v>
      </c>
      <c r="I7" s="10">
        <v>2721</v>
      </c>
      <c r="J7" s="9"/>
      <c r="K7" s="8"/>
      <c r="L7" s="10">
        <v>81</v>
      </c>
      <c r="M7" s="9">
        <v>9</v>
      </c>
      <c r="N7" s="57">
        <f t="shared" si="0"/>
        <v>0.1111111111111111</v>
      </c>
      <c r="O7" s="14">
        <f t="shared" si="1"/>
        <v>302.33333333333331</v>
      </c>
      <c r="P7" t="s">
        <v>174</v>
      </c>
    </row>
    <row r="8" spans="1:16" x14ac:dyDescent="0.25">
      <c r="A8" s="12" t="s">
        <v>178</v>
      </c>
      <c r="B8" s="10">
        <v>2009</v>
      </c>
      <c r="C8" s="8" t="s">
        <v>177</v>
      </c>
      <c r="D8" s="10"/>
      <c r="E8" s="10" t="s">
        <v>179</v>
      </c>
      <c r="F8" s="10" t="s">
        <v>83</v>
      </c>
      <c r="G8" s="9" t="s">
        <v>35</v>
      </c>
      <c r="H8" s="8" t="s">
        <v>175</v>
      </c>
      <c r="I8" s="10">
        <v>481</v>
      </c>
      <c r="J8" s="9"/>
      <c r="K8" s="8"/>
      <c r="L8" s="10">
        <v>20</v>
      </c>
      <c r="M8" s="9">
        <v>3</v>
      </c>
      <c r="N8" s="57">
        <f t="shared" si="0"/>
        <v>0.15</v>
      </c>
      <c r="O8" s="14">
        <f t="shared" si="1"/>
        <v>72.149999999999991</v>
      </c>
      <c r="P8" t="s">
        <v>174</v>
      </c>
    </row>
    <row r="9" spans="1:16" x14ac:dyDescent="0.25">
      <c r="A9" s="12" t="s">
        <v>178</v>
      </c>
      <c r="B9" s="10">
        <v>2009</v>
      </c>
      <c r="C9" s="8" t="s">
        <v>177</v>
      </c>
      <c r="D9" s="10"/>
      <c r="E9" s="10" t="s">
        <v>176</v>
      </c>
      <c r="F9" s="10" t="s">
        <v>83</v>
      </c>
      <c r="G9" s="9" t="s">
        <v>35</v>
      </c>
      <c r="H9" s="8" t="s">
        <v>175</v>
      </c>
      <c r="I9" s="10">
        <v>11</v>
      </c>
      <c r="J9" s="9"/>
      <c r="K9" s="8"/>
      <c r="L9" s="10">
        <v>7</v>
      </c>
      <c r="M9" s="9">
        <v>0</v>
      </c>
      <c r="N9" s="57">
        <f t="shared" si="0"/>
        <v>0</v>
      </c>
      <c r="O9" s="14">
        <f t="shared" si="1"/>
        <v>0</v>
      </c>
      <c r="P9" t="s">
        <v>174</v>
      </c>
    </row>
    <row r="10" spans="1:16" x14ac:dyDescent="0.25">
      <c r="A10" s="89" t="s">
        <v>173</v>
      </c>
      <c r="B10" s="90"/>
      <c r="C10" s="90"/>
      <c r="D10" s="90"/>
      <c r="E10" s="90"/>
      <c r="F10" s="90"/>
      <c r="G10" s="90"/>
      <c r="H10" s="90"/>
      <c r="I10" s="90"/>
      <c r="J10" s="90"/>
      <c r="K10" s="90"/>
      <c r="L10" s="90"/>
      <c r="M10" s="90"/>
      <c r="N10" s="90"/>
      <c r="O10" s="91"/>
    </row>
    <row r="11" spans="1:16" x14ac:dyDescent="0.25">
      <c r="A11" s="92"/>
      <c r="B11" s="93"/>
      <c r="C11" s="93"/>
      <c r="D11" s="93"/>
      <c r="E11" s="93"/>
      <c r="F11" s="93"/>
      <c r="G11" s="93"/>
      <c r="H11" s="93"/>
      <c r="I11" s="93"/>
      <c r="J11" s="93"/>
      <c r="K11" s="93"/>
      <c r="L11" s="93"/>
      <c r="M11" s="93"/>
      <c r="N11" s="93"/>
      <c r="O11" s="94"/>
    </row>
    <row r="12" spans="1:16" x14ac:dyDescent="0.25">
      <c r="A12" t="s">
        <v>172</v>
      </c>
    </row>
    <row r="13" spans="1:16" x14ac:dyDescent="0.25">
      <c r="A13" t="s">
        <v>171</v>
      </c>
    </row>
    <row r="14" spans="1:16" x14ac:dyDescent="0.25">
      <c r="A14" t="s">
        <v>170</v>
      </c>
    </row>
    <row r="17" spans="1:18" s="82" customFormat="1" ht="30" x14ac:dyDescent="0.25">
      <c r="A17" s="85" t="s">
        <v>117</v>
      </c>
      <c r="B17" s="55" t="s">
        <v>169</v>
      </c>
      <c r="C17" s="53"/>
      <c r="D17" s="55"/>
      <c r="E17" s="53" t="s">
        <v>131</v>
      </c>
      <c r="F17" s="55" t="s">
        <v>168</v>
      </c>
      <c r="G17" s="54" t="s">
        <v>167</v>
      </c>
      <c r="H17" s="53" t="s">
        <v>166</v>
      </c>
      <c r="I17" s="84">
        <v>22781</v>
      </c>
      <c r="J17" s="54" t="s">
        <v>133</v>
      </c>
      <c r="K17" s="53"/>
      <c r="L17" s="55">
        <v>163</v>
      </c>
      <c r="M17" s="54">
        <v>0</v>
      </c>
      <c r="N17" s="57">
        <f>M17/L17</f>
        <v>0</v>
      </c>
      <c r="O17" s="83">
        <f>N17*I17</f>
        <v>0</v>
      </c>
    </row>
    <row r="18" spans="1:18" x14ac:dyDescent="0.25">
      <c r="A18" t="s">
        <v>165</v>
      </c>
    </row>
    <row r="19" spans="1:18" x14ac:dyDescent="0.25">
      <c r="A19" t="s">
        <v>164</v>
      </c>
    </row>
    <row r="20" spans="1:18" x14ac:dyDescent="0.25">
      <c r="A20" s="6" t="s">
        <v>163</v>
      </c>
    </row>
    <row r="22" spans="1:18" x14ac:dyDescent="0.25">
      <c r="A22" s="6" t="s">
        <v>162</v>
      </c>
    </row>
    <row r="23" spans="1:18" x14ac:dyDescent="0.25">
      <c r="A23" t="s">
        <v>161</v>
      </c>
    </row>
    <row r="24" spans="1:18" ht="63.6" customHeight="1" x14ac:dyDescent="0.25">
      <c r="A24" s="95" t="s">
        <v>160</v>
      </c>
      <c r="B24" s="95"/>
      <c r="C24" s="95"/>
      <c r="D24" s="95"/>
      <c r="E24" s="95"/>
      <c r="F24" s="95"/>
      <c r="G24" s="95"/>
      <c r="H24" s="95"/>
      <c r="I24" s="95"/>
      <c r="J24" s="95"/>
      <c r="K24" s="95"/>
      <c r="L24" s="95"/>
      <c r="M24" s="95"/>
    </row>
    <row r="28" spans="1:18" ht="15.6" customHeight="1" x14ac:dyDescent="0.25">
      <c r="A28" t="s">
        <v>159</v>
      </c>
      <c r="C28" s="95" t="s">
        <v>158</v>
      </c>
      <c r="D28" s="95"/>
      <c r="E28" s="95"/>
      <c r="F28" s="95"/>
      <c r="G28" s="95"/>
      <c r="H28" s="95"/>
      <c r="I28" s="95"/>
      <c r="J28" s="95"/>
      <c r="K28" s="95"/>
    </row>
    <row r="29" spans="1:18" ht="35.450000000000003" customHeight="1" x14ac:dyDescent="0.25">
      <c r="A29" s="71" t="s">
        <v>117</v>
      </c>
      <c r="B29" s="71">
        <v>2010</v>
      </c>
      <c r="C29" s="73" t="s">
        <v>157</v>
      </c>
      <c r="D29" s="73"/>
      <c r="E29" s="73" t="s">
        <v>125</v>
      </c>
      <c r="F29" s="73" t="s">
        <v>142</v>
      </c>
      <c r="G29" s="73" t="s">
        <v>144</v>
      </c>
      <c r="H29" s="73" t="s">
        <v>156</v>
      </c>
      <c r="I29" s="73">
        <v>98800</v>
      </c>
      <c r="J29" s="73" t="s">
        <v>155</v>
      </c>
      <c r="K29" s="73"/>
      <c r="L29" s="71">
        <v>161</v>
      </c>
      <c r="M29" s="71">
        <v>0</v>
      </c>
      <c r="N29" s="15">
        <f t="shared" ref="N29:N36" si="2">M29/L29</f>
        <v>0</v>
      </c>
      <c r="O29" s="79">
        <f t="shared" ref="O29:O36" si="3">N29*I29</f>
        <v>0</v>
      </c>
    </row>
    <row r="30" spans="1:18" ht="33.950000000000003" customHeight="1" x14ac:dyDescent="0.25">
      <c r="A30" s="71" t="s">
        <v>117</v>
      </c>
      <c r="B30" s="71">
        <v>2010</v>
      </c>
      <c r="C30" s="73" t="s">
        <v>154</v>
      </c>
      <c r="D30" s="73"/>
      <c r="E30" s="73" t="s">
        <v>125</v>
      </c>
      <c r="F30" s="73" t="s">
        <v>142</v>
      </c>
      <c r="G30" s="73" t="s">
        <v>144</v>
      </c>
      <c r="H30" s="73" t="s">
        <v>153</v>
      </c>
      <c r="I30" s="73">
        <v>2400</v>
      </c>
      <c r="J30" s="73" t="s">
        <v>152</v>
      </c>
      <c r="K30" s="73"/>
      <c r="L30" s="71">
        <v>80</v>
      </c>
      <c r="M30" s="71">
        <v>5</v>
      </c>
      <c r="N30" s="15">
        <f t="shared" si="2"/>
        <v>6.25E-2</v>
      </c>
      <c r="O30" s="79">
        <f t="shared" si="3"/>
        <v>150</v>
      </c>
      <c r="R30" s="6" t="s">
        <v>136</v>
      </c>
    </row>
    <row r="31" spans="1:18" ht="33.950000000000003" customHeight="1" x14ac:dyDescent="0.25">
      <c r="A31" s="71" t="s">
        <v>117</v>
      </c>
      <c r="B31" s="71">
        <v>2011</v>
      </c>
      <c r="C31" s="73"/>
      <c r="D31" s="73"/>
      <c r="E31" s="73" t="s">
        <v>125</v>
      </c>
      <c r="F31" s="73" t="s">
        <v>142</v>
      </c>
      <c r="G31" s="73" t="s">
        <v>150</v>
      </c>
      <c r="H31" s="73" t="s">
        <v>140</v>
      </c>
      <c r="I31" s="73">
        <v>10670</v>
      </c>
      <c r="J31" s="73" t="s">
        <v>151</v>
      </c>
      <c r="K31" s="73"/>
      <c r="L31" s="71">
        <v>64</v>
      </c>
      <c r="M31" s="71">
        <v>0</v>
      </c>
      <c r="N31" s="15">
        <f t="shared" si="2"/>
        <v>0</v>
      </c>
      <c r="O31" s="79">
        <f t="shared" si="3"/>
        <v>0</v>
      </c>
      <c r="R31" s="6">
        <f>(SUM(O29:O36)-O32)/6</f>
        <v>268.58775510204083</v>
      </c>
    </row>
    <row r="32" spans="1:18" ht="33.950000000000003" customHeight="1" x14ac:dyDescent="0.25">
      <c r="A32" s="80" t="s">
        <v>117</v>
      </c>
      <c r="B32" s="80">
        <v>2012</v>
      </c>
      <c r="C32" s="81"/>
      <c r="D32" s="81"/>
      <c r="E32" s="81" t="s">
        <v>125</v>
      </c>
      <c r="F32" s="81" t="s">
        <v>142</v>
      </c>
      <c r="G32" s="81" t="s">
        <v>150</v>
      </c>
      <c r="H32" s="81" t="s">
        <v>140</v>
      </c>
      <c r="I32" s="81">
        <v>63612</v>
      </c>
      <c r="J32" s="81" t="s">
        <v>149</v>
      </c>
      <c r="K32" s="81"/>
      <c r="L32" s="80">
        <v>71</v>
      </c>
      <c r="M32" s="80">
        <v>1</v>
      </c>
      <c r="N32" s="15">
        <f t="shared" si="2"/>
        <v>1.4084507042253521E-2</v>
      </c>
      <c r="O32" s="79">
        <f t="shared" si="3"/>
        <v>895.94366197183103</v>
      </c>
      <c r="P32" s="78" t="s">
        <v>148</v>
      </c>
      <c r="Q32" t="s">
        <v>147</v>
      </c>
      <c r="R32">
        <f>SUM(O29:O36)/7</f>
        <v>358.21002751201087</v>
      </c>
    </row>
    <row r="33" spans="1:18" ht="34.5" customHeight="1" x14ac:dyDescent="0.25">
      <c r="A33" s="71" t="s">
        <v>117</v>
      </c>
      <c r="B33" s="71">
        <v>2013</v>
      </c>
      <c r="C33" s="73"/>
      <c r="D33" s="73"/>
      <c r="E33" s="73" t="s">
        <v>125</v>
      </c>
      <c r="F33" s="73" t="s">
        <v>142</v>
      </c>
      <c r="G33" s="73" t="s">
        <v>144</v>
      </c>
      <c r="H33" s="73" t="s">
        <v>140</v>
      </c>
      <c r="I33" s="73">
        <v>123120</v>
      </c>
      <c r="J33" s="73" t="s">
        <v>146</v>
      </c>
      <c r="K33" s="73"/>
      <c r="L33" s="71">
        <v>118</v>
      </c>
      <c r="M33" s="71">
        <v>0</v>
      </c>
      <c r="N33" s="57">
        <f t="shared" si="2"/>
        <v>0</v>
      </c>
      <c r="O33" s="70">
        <f t="shared" si="3"/>
        <v>0</v>
      </c>
    </row>
    <row r="34" spans="1:18" ht="34.5" customHeight="1" x14ac:dyDescent="0.25">
      <c r="A34" s="71" t="s">
        <v>117</v>
      </c>
      <c r="B34" s="71">
        <v>2014</v>
      </c>
      <c r="C34" s="73"/>
      <c r="D34" s="73"/>
      <c r="E34" s="73" t="s">
        <v>125</v>
      </c>
      <c r="F34" s="73" t="s">
        <v>142</v>
      </c>
      <c r="G34" s="73" t="s">
        <v>144</v>
      </c>
      <c r="H34" s="73" t="s">
        <v>140</v>
      </c>
      <c r="I34" s="73">
        <v>60192</v>
      </c>
      <c r="J34" s="73" t="s">
        <v>126</v>
      </c>
      <c r="K34" s="73"/>
      <c r="L34" s="71">
        <v>50</v>
      </c>
      <c r="M34" s="71">
        <v>0</v>
      </c>
      <c r="N34" s="57">
        <f t="shared" si="2"/>
        <v>0</v>
      </c>
      <c r="O34" s="70">
        <f t="shared" si="3"/>
        <v>0</v>
      </c>
    </row>
    <row r="35" spans="1:18" ht="34.5" customHeight="1" x14ac:dyDescent="0.25">
      <c r="A35" s="71" t="s">
        <v>117</v>
      </c>
      <c r="B35" s="71">
        <v>2015</v>
      </c>
      <c r="C35" s="73"/>
      <c r="D35" s="73"/>
      <c r="E35" s="73" t="s">
        <v>125</v>
      </c>
      <c r="F35" s="73" t="s">
        <v>145</v>
      </c>
      <c r="G35" s="73" t="s">
        <v>144</v>
      </c>
      <c r="H35" s="73" t="s">
        <v>140</v>
      </c>
      <c r="I35" s="73">
        <v>59679</v>
      </c>
      <c r="J35" s="73" t="s">
        <v>143</v>
      </c>
      <c r="K35" s="73"/>
      <c r="L35" s="71">
        <v>245</v>
      </c>
      <c r="M35" s="71">
        <v>6</v>
      </c>
      <c r="N35" s="57">
        <f t="shared" si="2"/>
        <v>2.4489795918367346E-2</v>
      </c>
      <c r="O35" s="70">
        <f t="shared" si="3"/>
        <v>1461.5265306122449</v>
      </c>
    </row>
    <row r="36" spans="1:18" ht="34.5" customHeight="1" x14ac:dyDescent="0.25">
      <c r="A36" s="71" t="s">
        <v>117</v>
      </c>
      <c r="B36" s="71">
        <v>2016</v>
      </c>
      <c r="C36" s="73"/>
      <c r="D36" s="73"/>
      <c r="E36" s="73" t="s">
        <v>125</v>
      </c>
      <c r="F36" s="73" t="s">
        <v>142</v>
      </c>
      <c r="G36" s="73" t="s">
        <v>141</v>
      </c>
      <c r="H36" s="73" t="s">
        <v>140</v>
      </c>
      <c r="I36" s="73">
        <v>39394</v>
      </c>
      <c r="J36" s="73"/>
      <c r="K36" s="73"/>
      <c r="L36" s="71">
        <v>13</v>
      </c>
      <c r="M36" s="71">
        <v>0</v>
      </c>
      <c r="N36" s="57">
        <f t="shared" si="2"/>
        <v>0</v>
      </c>
      <c r="O36" s="70">
        <f t="shared" si="3"/>
        <v>0</v>
      </c>
    </row>
    <row r="37" spans="1:18" ht="18" customHeight="1" x14ac:dyDescent="0.25">
      <c r="A37" s="66"/>
      <c r="B37" s="66"/>
      <c r="C37" s="67"/>
      <c r="D37" s="67"/>
      <c r="E37" s="67"/>
      <c r="F37" s="67"/>
      <c r="G37" s="67"/>
      <c r="H37" s="67"/>
      <c r="I37" s="67"/>
      <c r="J37" s="67"/>
      <c r="K37" s="67"/>
      <c r="L37" s="66"/>
      <c r="M37" s="66"/>
      <c r="N37" s="65"/>
      <c r="O37" s="64"/>
    </row>
    <row r="38" spans="1:18" ht="18.95" customHeight="1" x14ac:dyDescent="0.25">
      <c r="A38" s="4" t="s">
        <v>139</v>
      </c>
      <c r="B38" s="66"/>
      <c r="C38" s="67"/>
      <c r="D38" s="67"/>
      <c r="E38" s="67"/>
      <c r="F38" s="67"/>
      <c r="G38" s="67"/>
      <c r="H38" s="67"/>
      <c r="I38" s="67"/>
      <c r="J38" s="67"/>
      <c r="K38" s="67"/>
      <c r="L38" s="66"/>
      <c r="M38" s="66"/>
      <c r="N38" s="77"/>
      <c r="O38" s="76"/>
    </row>
    <row r="39" spans="1:18" ht="38.1" customHeight="1" x14ac:dyDescent="0.25">
      <c r="A39" s="71" t="s">
        <v>132</v>
      </c>
      <c r="B39" s="71">
        <v>2010</v>
      </c>
      <c r="C39" s="73"/>
      <c r="D39" s="73"/>
      <c r="E39" s="73" t="s">
        <v>131</v>
      </c>
      <c r="F39" s="71" t="s">
        <v>130</v>
      </c>
      <c r="G39" s="73" t="s">
        <v>135</v>
      </c>
      <c r="H39" s="73"/>
      <c r="I39" s="73">
        <v>11461</v>
      </c>
      <c r="J39" s="73" t="s">
        <v>138</v>
      </c>
      <c r="K39" s="73"/>
      <c r="L39" s="71">
        <v>369</v>
      </c>
      <c r="M39" s="71">
        <v>0</v>
      </c>
      <c r="N39" s="75">
        <f>M39/L39</f>
        <v>0</v>
      </c>
      <c r="O39" s="74">
        <f>N39*I39</f>
        <v>0</v>
      </c>
    </row>
    <row r="40" spans="1:18" s="66" customFormat="1" ht="35.450000000000003" customHeight="1" x14ac:dyDescent="0.25">
      <c r="A40" s="71" t="s">
        <v>132</v>
      </c>
      <c r="B40" s="71">
        <v>2011</v>
      </c>
      <c r="C40" s="73"/>
      <c r="D40" s="73"/>
      <c r="E40" s="73" t="s">
        <v>131</v>
      </c>
      <c r="F40" s="71" t="s">
        <v>130</v>
      </c>
      <c r="G40" s="73" t="s">
        <v>135</v>
      </c>
      <c r="H40" s="73"/>
      <c r="I40" s="73">
        <v>11320</v>
      </c>
      <c r="J40" s="73" t="s">
        <v>137</v>
      </c>
      <c r="K40" s="73"/>
      <c r="L40" s="71">
        <v>110</v>
      </c>
      <c r="M40" s="71">
        <v>1</v>
      </c>
      <c r="N40" s="75">
        <f>M40/L40</f>
        <v>9.0909090909090905E-3</v>
      </c>
      <c r="O40" s="74">
        <f>N40*I40</f>
        <v>102.90909090909091</v>
      </c>
      <c r="R40" s="66" t="s">
        <v>136</v>
      </c>
    </row>
    <row r="41" spans="1:18" ht="37.5" customHeight="1" x14ac:dyDescent="0.25">
      <c r="A41" s="71" t="s">
        <v>132</v>
      </c>
      <c r="B41" s="71">
        <v>2012</v>
      </c>
      <c r="C41" s="73"/>
      <c r="D41" s="73"/>
      <c r="E41" s="73" t="s">
        <v>131</v>
      </c>
      <c r="F41" s="71" t="s">
        <v>130</v>
      </c>
      <c r="G41" s="73" t="s">
        <v>135</v>
      </c>
      <c r="H41" s="73"/>
      <c r="I41" s="73">
        <v>22952</v>
      </c>
      <c r="J41" s="73" t="s">
        <v>134</v>
      </c>
      <c r="K41" s="73"/>
      <c r="L41" s="71">
        <v>94</v>
      </c>
      <c r="M41" s="71">
        <v>0</v>
      </c>
      <c r="N41" s="75">
        <f>M41/L41</f>
        <v>0</v>
      </c>
      <c r="O41" s="74">
        <f>N41*I41</f>
        <v>0</v>
      </c>
      <c r="R41">
        <f>SUM(O39:O42)/4</f>
        <v>25.727272727272727</v>
      </c>
    </row>
    <row r="42" spans="1:18" ht="35.450000000000003" customHeight="1" x14ac:dyDescent="0.25">
      <c r="A42" s="71" t="s">
        <v>132</v>
      </c>
      <c r="B42" s="71">
        <v>2013</v>
      </c>
      <c r="C42" s="73"/>
      <c r="D42" s="73"/>
      <c r="E42" s="73" t="s">
        <v>131</v>
      </c>
      <c r="F42" s="71" t="s">
        <v>130</v>
      </c>
      <c r="G42" s="73" t="s">
        <v>129</v>
      </c>
      <c r="H42" s="73"/>
      <c r="I42" s="73">
        <v>10680</v>
      </c>
      <c r="J42" s="73" t="s">
        <v>133</v>
      </c>
      <c r="K42" s="73"/>
      <c r="L42" s="71">
        <v>114</v>
      </c>
      <c r="M42" s="71">
        <v>0</v>
      </c>
      <c r="N42" s="75">
        <f>M42/L42</f>
        <v>0</v>
      </c>
      <c r="O42" s="74">
        <f>N42*I42</f>
        <v>0</v>
      </c>
    </row>
    <row r="43" spans="1:18" ht="35.450000000000003" customHeight="1" x14ac:dyDescent="0.25">
      <c r="A43" s="71" t="s">
        <v>132</v>
      </c>
      <c r="B43" s="71">
        <v>2014</v>
      </c>
      <c r="C43" s="73"/>
      <c r="D43" s="73"/>
      <c r="E43" s="73" t="s">
        <v>131</v>
      </c>
      <c r="F43" s="71" t="s">
        <v>130</v>
      </c>
      <c r="G43" s="73" t="s">
        <v>129</v>
      </c>
      <c r="H43" s="73"/>
      <c r="I43" s="73">
        <v>7110</v>
      </c>
      <c r="J43" s="73" t="s">
        <v>126</v>
      </c>
      <c r="K43" s="73"/>
      <c r="L43" s="71">
        <v>43</v>
      </c>
      <c r="M43" s="71">
        <v>0</v>
      </c>
      <c r="N43" s="75">
        <f>M43/L43</f>
        <v>0</v>
      </c>
      <c r="O43" s="74">
        <f>N43*I43</f>
        <v>0</v>
      </c>
    </row>
    <row r="44" spans="1:18" ht="35.450000000000003" customHeight="1" x14ac:dyDescent="0.25">
      <c r="A44" s="71" t="s">
        <v>132</v>
      </c>
      <c r="B44" s="71">
        <v>2015</v>
      </c>
      <c r="C44" s="73"/>
      <c r="D44" s="73"/>
      <c r="E44" s="73" t="s">
        <v>131</v>
      </c>
      <c r="F44" s="71" t="s">
        <v>130</v>
      </c>
      <c r="G44" s="73" t="s">
        <v>129</v>
      </c>
      <c r="H44" s="73"/>
      <c r="I44" s="99" t="s">
        <v>122</v>
      </c>
      <c r="J44" s="100"/>
      <c r="K44" s="100"/>
      <c r="L44" s="100"/>
      <c r="M44" s="100"/>
      <c r="N44" s="100"/>
      <c r="O44" s="101"/>
    </row>
    <row r="47" spans="1:18" x14ac:dyDescent="0.25">
      <c r="A47" s="4" t="s">
        <v>128</v>
      </c>
    </row>
    <row r="48" spans="1:18" ht="36" customHeight="1" x14ac:dyDescent="0.25">
      <c r="A48" s="71" t="s">
        <v>117</v>
      </c>
      <c r="B48" s="71">
        <v>2010</v>
      </c>
      <c r="C48" s="71"/>
      <c r="D48" s="71"/>
      <c r="E48" s="71"/>
      <c r="F48" s="71" t="s">
        <v>124</v>
      </c>
      <c r="G48" s="71" t="s">
        <v>34</v>
      </c>
      <c r="H48" s="71" t="s">
        <v>127</v>
      </c>
      <c r="I48" s="96" t="s">
        <v>122</v>
      </c>
      <c r="J48" s="97"/>
      <c r="K48" s="97"/>
      <c r="L48" s="97"/>
      <c r="M48" s="97"/>
      <c r="N48" s="97"/>
      <c r="O48" s="98"/>
    </row>
    <row r="49" spans="1:15" ht="40.5" customHeight="1" x14ac:dyDescent="0.25">
      <c r="A49" s="71" t="s">
        <v>117</v>
      </c>
      <c r="B49" s="71">
        <v>2011</v>
      </c>
      <c r="C49" s="71"/>
      <c r="D49" s="71"/>
      <c r="E49" s="71" t="s">
        <v>125</v>
      </c>
      <c r="F49" s="71" t="s">
        <v>124</v>
      </c>
      <c r="G49" s="71" t="s">
        <v>34</v>
      </c>
      <c r="H49" s="71" t="s">
        <v>127</v>
      </c>
      <c r="I49" s="71">
        <v>11618</v>
      </c>
      <c r="J49" s="71"/>
      <c r="K49" s="71"/>
      <c r="L49" s="71">
        <v>78</v>
      </c>
      <c r="M49" s="71">
        <v>0</v>
      </c>
      <c r="N49" s="57">
        <f>M49/L49</f>
        <v>0</v>
      </c>
      <c r="O49" s="70">
        <f>N49*I49</f>
        <v>0</v>
      </c>
    </row>
    <row r="50" spans="1:15" ht="39.6" customHeight="1" x14ac:dyDescent="0.25">
      <c r="A50" s="71" t="s">
        <v>117</v>
      </c>
      <c r="B50" s="71">
        <v>2012</v>
      </c>
      <c r="C50" s="71"/>
      <c r="D50" s="71"/>
      <c r="E50" s="71" t="s">
        <v>125</v>
      </c>
      <c r="F50" s="71" t="s">
        <v>124</v>
      </c>
      <c r="G50" s="71" t="s">
        <v>34</v>
      </c>
      <c r="H50" s="71" t="s">
        <v>123</v>
      </c>
      <c r="I50" s="71">
        <v>12616</v>
      </c>
      <c r="J50" s="71"/>
      <c r="K50" s="71"/>
      <c r="L50" s="71">
        <v>144</v>
      </c>
      <c r="M50" s="71">
        <v>0</v>
      </c>
      <c r="N50" s="57">
        <f>M50/L50</f>
        <v>0</v>
      </c>
      <c r="O50" s="70">
        <f>N50*I50</f>
        <v>0</v>
      </c>
    </row>
    <row r="51" spans="1:15" ht="36.950000000000003" customHeight="1" x14ac:dyDescent="0.25">
      <c r="A51" s="71" t="s">
        <v>117</v>
      </c>
      <c r="B51" s="71">
        <v>2013</v>
      </c>
      <c r="C51" s="71"/>
      <c r="D51" s="71"/>
      <c r="E51" s="71" t="s">
        <v>125</v>
      </c>
      <c r="F51" s="71" t="s">
        <v>124</v>
      </c>
      <c r="G51" s="71" t="s">
        <v>34</v>
      </c>
      <c r="H51" s="71" t="s">
        <v>123</v>
      </c>
      <c r="I51" s="71">
        <v>12464</v>
      </c>
      <c r="J51" s="71" t="s">
        <v>126</v>
      </c>
      <c r="K51" s="71"/>
      <c r="L51" s="71">
        <v>92</v>
      </c>
      <c r="M51" s="71">
        <v>0</v>
      </c>
      <c r="N51" s="57">
        <f>M51/L51</f>
        <v>0</v>
      </c>
      <c r="O51" s="70">
        <f>N51*I51</f>
        <v>0</v>
      </c>
    </row>
    <row r="52" spans="1:15" ht="36.950000000000003" customHeight="1" x14ac:dyDescent="0.25">
      <c r="A52" s="71" t="s">
        <v>117</v>
      </c>
      <c r="B52" s="71">
        <v>2014</v>
      </c>
      <c r="C52" s="71"/>
      <c r="D52" s="71"/>
      <c r="E52" s="71" t="s">
        <v>125</v>
      </c>
      <c r="F52" s="71" t="s">
        <v>124</v>
      </c>
      <c r="G52" s="71" t="s">
        <v>34</v>
      </c>
      <c r="H52" s="71" t="s">
        <v>123</v>
      </c>
      <c r="I52" s="71">
        <v>12312</v>
      </c>
      <c r="J52" s="71"/>
      <c r="K52" s="71"/>
      <c r="L52" s="71">
        <v>71</v>
      </c>
      <c r="M52" s="71">
        <v>0</v>
      </c>
      <c r="N52" s="57">
        <f>M52/L52</f>
        <v>0</v>
      </c>
      <c r="O52" s="70">
        <f>N52*I52</f>
        <v>0</v>
      </c>
    </row>
    <row r="53" spans="1:15" ht="36.950000000000003" customHeight="1" x14ac:dyDescent="0.25">
      <c r="A53" s="71" t="s">
        <v>117</v>
      </c>
      <c r="B53" s="71">
        <v>2015</v>
      </c>
      <c r="C53" s="71"/>
      <c r="D53" s="71"/>
      <c r="E53" s="71" t="s">
        <v>125</v>
      </c>
      <c r="F53" s="71" t="s">
        <v>124</v>
      </c>
      <c r="G53" s="71" t="s">
        <v>34</v>
      </c>
      <c r="H53" s="71" t="s">
        <v>123</v>
      </c>
      <c r="I53" s="88" t="s">
        <v>122</v>
      </c>
      <c r="J53" s="88"/>
      <c r="K53" s="88"/>
      <c r="L53" s="88"/>
      <c r="M53" s="88"/>
      <c r="N53" s="88"/>
      <c r="O53" s="88"/>
    </row>
    <row r="55" spans="1:15" x14ac:dyDescent="0.25">
      <c r="A55" s="72" t="s">
        <v>121</v>
      </c>
    </row>
    <row r="56" spans="1:15" x14ac:dyDescent="0.25">
      <c r="A56" s="72"/>
    </row>
    <row r="57" spans="1:15" x14ac:dyDescent="0.25">
      <c r="A57" t="s">
        <v>120</v>
      </c>
      <c r="I57" t="s">
        <v>119</v>
      </c>
      <c r="L57" t="s">
        <v>118</v>
      </c>
    </row>
    <row r="58" spans="1:15" ht="36.950000000000003" customHeight="1" x14ac:dyDescent="0.25">
      <c r="A58" s="71" t="s">
        <v>117</v>
      </c>
      <c r="B58" s="71" t="s">
        <v>116</v>
      </c>
      <c r="C58" s="71"/>
      <c r="D58" s="71"/>
      <c r="E58" s="71"/>
      <c r="F58" s="71" t="s">
        <v>115</v>
      </c>
      <c r="G58" s="71" t="s">
        <v>114</v>
      </c>
      <c r="H58" s="71"/>
      <c r="I58" s="71">
        <v>36000</v>
      </c>
      <c r="J58" s="71"/>
      <c r="K58" s="71"/>
      <c r="L58" s="71">
        <v>292</v>
      </c>
      <c r="M58" s="71">
        <v>5</v>
      </c>
      <c r="N58" s="57">
        <f>M58/L58</f>
        <v>1.7123287671232876E-2</v>
      </c>
      <c r="O58" s="70">
        <f>N58*I58</f>
        <v>616.43835616438355</v>
      </c>
    </row>
    <row r="60" spans="1:15" x14ac:dyDescent="0.25">
      <c r="A60" s="69" t="s">
        <v>113</v>
      </c>
      <c r="B60" s="69"/>
      <c r="C60" s="69"/>
      <c r="D60" s="69"/>
      <c r="E60" s="69"/>
      <c r="F60" s="69"/>
      <c r="G60" s="69"/>
      <c r="H60" s="69"/>
    </row>
    <row r="61" spans="1:15" x14ac:dyDescent="0.25">
      <c r="A61" t="s">
        <v>112</v>
      </c>
      <c r="M61">
        <f>SUM(M58,M49:M52,M39:M43,M29:M36)</f>
        <v>18</v>
      </c>
      <c r="O61" s="68">
        <f>SUM(O58,R41,R31)</f>
        <v>910.75338399369707</v>
      </c>
    </row>
    <row r="62" spans="1:15" x14ac:dyDescent="0.25">
      <c r="A62" t="s">
        <v>111</v>
      </c>
      <c r="B62">
        <v>2</v>
      </c>
      <c r="O62" s="68">
        <f>SUM(O58,R41,R32)</f>
        <v>1000.3756564036671</v>
      </c>
    </row>
    <row r="63" spans="1:15" x14ac:dyDescent="0.25">
      <c r="A63" t="s">
        <v>110</v>
      </c>
      <c r="B63">
        <v>450</v>
      </c>
      <c r="D63" t="s">
        <v>109</v>
      </c>
    </row>
    <row r="64" spans="1:15" x14ac:dyDescent="0.25">
      <c r="A64" t="s">
        <v>108</v>
      </c>
      <c r="B64">
        <v>40</v>
      </c>
      <c r="D64" s="6" t="s">
        <v>107</v>
      </c>
    </row>
    <row r="65" spans="1:15" x14ac:dyDescent="0.25">
      <c r="A65" t="s">
        <v>106</v>
      </c>
      <c r="B65">
        <f>B62*B63*B64</f>
        <v>36000</v>
      </c>
    </row>
    <row r="66" spans="1:15" x14ac:dyDescent="0.25">
      <c r="A66" t="s">
        <v>105</v>
      </c>
      <c r="B66">
        <f>5/292</f>
        <v>1.7123287671232876E-2</v>
      </c>
    </row>
    <row r="67" spans="1:15" x14ac:dyDescent="0.25">
      <c r="A67" t="s">
        <v>104</v>
      </c>
      <c r="B67">
        <f>B66*B65</f>
        <v>616.43835616438355</v>
      </c>
    </row>
    <row r="71" spans="1:15" ht="27.95" customHeight="1" x14ac:dyDescent="0.25">
      <c r="A71" s="66"/>
      <c r="B71" s="66"/>
      <c r="C71" s="67"/>
      <c r="D71" s="67"/>
      <c r="E71" s="67"/>
      <c r="F71" s="67"/>
      <c r="G71" s="67"/>
      <c r="H71" s="67"/>
      <c r="I71" s="67"/>
      <c r="J71" s="67"/>
      <c r="K71" s="67"/>
      <c r="L71" s="66"/>
      <c r="M71" s="66"/>
      <c r="N71" s="65"/>
      <c r="O71" s="64"/>
    </row>
  </sheetData>
  <mergeCells count="6">
    <mergeCell ref="I53:O53"/>
    <mergeCell ref="A10:O11"/>
    <mergeCell ref="A24:M24"/>
    <mergeCell ref="C28:K28"/>
    <mergeCell ref="I48:O48"/>
    <mergeCell ref="I44:O44"/>
  </mergeCells>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US</vt:lpstr>
      <vt:lpstr>Canada</vt:lpstr>
      <vt:lpstr>Iceland - Faroe Islands</vt:lpstr>
      <vt:lpstr>Belt Sea</vt:lpstr>
      <vt:lpstr>Spain+Portugal</vt:lpstr>
      <vt:lpstr>'Belt Sea'!_Hlk522698614</vt:lpstr>
      <vt:lpstr>'Iceland - Faroe Islands'!_Hlk522698614</vt:lpstr>
      <vt:lpstr>US!_Hlk522698614</vt:lpstr>
      <vt:lpstr>Canada!Print_Area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Solveig</dc:creator>
  <cp:lastModifiedBy>Solveig</cp:lastModifiedBy>
  <dcterms:created xsi:type="dcterms:W3CDTF">2019-02-26T11:41:32Z</dcterms:created>
  <dcterms:modified xsi:type="dcterms:W3CDTF">2019-05-09T09:06:22Z</dcterms:modified>
</cp:coreProperties>
</file>